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updateLinks="never" codeName="ThisWorkbook" defaultThemeVersion="124226"/>
  <bookViews>
    <workbookView xWindow="0" yWindow="0" windowWidth="15450" windowHeight="7755" tabRatio="637" activeTab="4"/>
  </bookViews>
  <sheets>
    <sheet name="Balance " sheetId="1" r:id="rId1"/>
    <sheet name="P&amp;L" sheetId="3" r:id="rId2"/>
    <sheet name="SORIE" sheetId="8" r:id="rId3"/>
    <sheet name="ECPN" sheetId="23" r:id="rId4"/>
    <sheet name="FLUJOS_MEMORIA" sheetId="22" r:id="rId5"/>
  </sheets>
  <definedNames>
    <definedName name="_xlnm.Print_Area" localSheetId="0">'Balance '!$A$1:$J$46</definedName>
    <definedName name="_xlnm.Print_Area" localSheetId="3">ECPN!$A$1:$M$30</definedName>
    <definedName name="_xlnm.Print_Area" localSheetId="4">FLUJOS_MEMORIA!$A$1:$E$65</definedName>
    <definedName name="_xlnm.Print_Area" localSheetId="1">'P&amp;L'!$A$1:$E$57</definedName>
    <definedName name="_xlnm.Print_Area" localSheetId="2">SORIE!$A$1:$I$25</definedName>
    <definedName name="AS2DocOpenMode" hidden="1">"AS2DocumentEdit"</definedName>
    <definedName name="base" localSheetId="4" hidden="1">{#N/A,#N/A,FALSE,"Aging Summary";#N/A,#N/A,FALSE,"Ratio Analysis";#N/A,#N/A,FALSE,"Test 120 Day Accts";#N/A,#N/A,FALSE,"Tickmarks"}</definedName>
    <definedName name="base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25725" calcOnSave="0"/>
</workbook>
</file>

<file path=xl/calcChain.xml><?xml version="1.0" encoding="utf-8"?>
<calcChain xmlns="http://schemas.openxmlformats.org/spreadsheetml/2006/main">
  <c r="D43" i="22"/>
  <c r="D61" l="1"/>
  <c r="D51"/>
  <c r="D49"/>
  <c r="D37"/>
  <c r="D23"/>
  <c r="D12"/>
  <c r="D48" l="1"/>
  <c r="D36"/>
  <c r="D30"/>
  <c r="H13" i="8" l="1"/>
  <c r="I25" i="1" l="1"/>
  <c r="I13"/>
  <c r="G26" i="23" l="1"/>
  <c r="I25" l="1"/>
  <c r="J25" s="1"/>
  <c r="M25" s="1"/>
  <c r="J26"/>
  <c r="M26" s="1"/>
  <c r="J24"/>
  <c r="M24" s="1"/>
  <c r="J23"/>
  <c r="M23" s="1"/>
  <c r="J22"/>
  <c r="M22" s="1"/>
  <c r="L21" l="1"/>
  <c r="L27" s="1"/>
  <c r="I21"/>
  <c r="J21" s="1"/>
  <c r="H27"/>
  <c r="G27"/>
  <c r="F27"/>
  <c r="D27"/>
  <c r="I27" l="1"/>
  <c r="J27"/>
  <c r="G34"/>
  <c r="H18" i="8"/>
  <c r="H20" l="1"/>
  <c r="H15"/>
  <c r="K21" i="23" l="1"/>
  <c r="M21" s="1"/>
  <c r="K27" l="1"/>
  <c r="K32" s="1"/>
  <c r="I36" i="1"/>
  <c r="I35" s="1"/>
  <c r="M27" i="23" l="1"/>
  <c r="D35" i="1"/>
  <c r="D36" s="1"/>
  <c r="D39" i="3" l="1"/>
  <c r="D45"/>
  <c r="D33"/>
  <c r="D27"/>
  <c r="D24"/>
  <c r="D21"/>
  <c r="D16"/>
  <c r="D12"/>
  <c r="I29" i="1"/>
  <c r="I19"/>
  <c r="I17" s="1"/>
  <c r="I10"/>
  <c r="I9" s="1"/>
  <c r="D37" i="3" l="1"/>
  <c r="I27" i="1"/>
  <c r="I43" s="1"/>
  <c r="D48" i="3"/>
  <c r="D32" i="1"/>
  <c r="D37"/>
  <c r="D10"/>
  <c r="D18"/>
  <c r="D13"/>
  <c r="D9" l="1"/>
  <c r="D50" i="3"/>
  <c r="D27" i="1"/>
  <c r="D43" s="1"/>
  <c r="D52" i="3" l="1"/>
  <c r="D53" s="1"/>
  <c r="H10" i="8" s="1"/>
  <c r="H21" s="1"/>
  <c r="H22" s="1"/>
  <c r="D11" i="22"/>
  <c r="D10" s="1"/>
  <c r="D59" s="1"/>
</calcChain>
</file>

<file path=xl/sharedStrings.xml><?xml version="1.0" encoding="utf-8"?>
<sst xmlns="http://schemas.openxmlformats.org/spreadsheetml/2006/main" count="344" uniqueCount="243">
  <si>
    <t>Ejercicio</t>
  </si>
  <si>
    <t>ACTIVO</t>
  </si>
  <si>
    <t>TOTAL ACTIVO</t>
  </si>
  <si>
    <t>Existencias</t>
  </si>
  <si>
    <t>Notas de la</t>
  </si>
  <si>
    <t>Memoria</t>
  </si>
  <si>
    <t>Inmovilizado intangible</t>
  </si>
  <si>
    <t>Inmovilizado material</t>
  </si>
  <si>
    <t>Instalaciones técnicas y otro inmovilizado material</t>
  </si>
  <si>
    <t>Créditos a empresas</t>
  </si>
  <si>
    <t>Otros activos financieros</t>
  </si>
  <si>
    <t>Clientes por ventas y prestaciones de servicios</t>
  </si>
  <si>
    <t>Reservas</t>
  </si>
  <si>
    <t>Pasivos por impuesto diferido</t>
  </si>
  <si>
    <t>Provisiones a corto plazo</t>
  </si>
  <si>
    <t>Proveedores</t>
  </si>
  <si>
    <t>Periodificaciones a corto plazo</t>
  </si>
  <si>
    <t>TOTAL PATRIMONIO NETO Y PASIVO</t>
  </si>
  <si>
    <t>Ventas</t>
  </si>
  <si>
    <t>Prestación de servicios</t>
  </si>
  <si>
    <t>Variación de existencias de productos terminados y en curso de fabricación</t>
  </si>
  <si>
    <t>Consumo de mercaderías</t>
  </si>
  <si>
    <t>Trabajos realizados por otras empresas</t>
  </si>
  <si>
    <t>Ingresos accesorios y otros de gestión corriente</t>
  </si>
  <si>
    <t>Sueldos, salarios y asimilados</t>
  </si>
  <si>
    <t>Cargas sociales</t>
  </si>
  <si>
    <t>Pérdidas, deterioro y variación de provisiones por operaciones comerciales</t>
  </si>
  <si>
    <t>Otros gastos de gestión corriente</t>
  </si>
  <si>
    <t>Amortización del inmovilizado</t>
  </si>
  <si>
    <t>RESULTADO DE EXPLOTACIÓN</t>
  </si>
  <si>
    <t>Ingresos financieros</t>
  </si>
  <si>
    <t>Gastos financieros</t>
  </si>
  <si>
    <t>Diferencias de cambio</t>
  </si>
  <si>
    <t>RESULTADO FINANCIERO</t>
  </si>
  <si>
    <t>RESULTADO ANTES DE IMPUESTOS</t>
  </si>
  <si>
    <t>RESULTADO DEL EJERCICIO PROCEDENTE DE OPERACIONES CONTINUADAS</t>
  </si>
  <si>
    <t>Prima de</t>
  </si>
  <si>
    <t>Resultado</t>
  </si>
  <si>
    <t>Resultado del ejercicio antes de impuestos</t>
  </si>
  <si>
    <t>Efectivo o equivalentes al comienzo del ejercicio</t>
  </si>
  <si>
    <t>Efectivo o equivalentes al final del ejercicio</t>
  </si>
  <si>
    <t>Nota 6</t>
  </si>
  <si>
    <t>Consumo de materias primas y otras materias consumibles</t>
  </si>
  <si>
    <t>(Euros)</t>
  </si>
  <si>
    <t>Nota 5</t>
  </si>
  <si>
    <t>Nota 9</t>
  </si>
  <si>
    <t>Nota 10</t>
  </si>
  <si>
    <t>Otros resultados</t>
  </si>
  <si>
    <t>Nota 12</t>
  </si>
  <si>
    <t>Deterioro de mercaderías, materias primas y otros aprovisionamientos</t>
  </si>
  <si>
    <t>PATRIMONIO NETO Y PASIVO</t>
  </si>
  <si>
    <t>ACTIVO NO CORRIENTE:</t>
  </si>
  <si>
    <t>Inmovilizado intangible-</t>
  </si>
  <si>
    <t>Inmovilizado material-</t>
  </si>
  <si>
    <t>ACTIVO CORRIENTE:</t>
  </si>
  <si>
    <t>Deudores comerciales y otras cuentas a cobrar-</t>
  </si>
  <si>
    <t>-</t>
  </si>
  <si>
    <t>PATRIMONIO NETO:</t>
  </si>
  <si>
    <t>PASIVO NO CORRIENTE:</t>
  </si>
  <si>
    <t>PASIVO CORRIENTE:</t>
  </si>
  <si>
    <t>Acreedores comerciales y otras cuentas a pagar-</t>
  </si>
  <si>
    <t>OPERACIONES CONTINUADAS:</t>
  </si>
  <si>
    <t>Impuesto sobre Beneficios</t>
  </si>
  <si>
    <t>TOTAL INGRESOS Y GASTOS RECONOCIDOS</t>
  </si>
  <si>
    <t>Total ingresos y gastos reconocidos</t>
  </si>
  <si>
    <t>Total</t>
  </si>
  <si>
    <t>FLUJOS DE EFECTIVO DE LAS ACTIVIDADES DE EXPLOTACIÓN:</t>
  </si>
  <si>
    <t>Correcciones valorativas por deterioro</t>
  </si>
  <si>
    <t>Variación de provisiones</t>
  </si>
  <si>
    <t>Resultados por bajas y enajenaciones de inmovilizado</t>
  </si>
  <si>
    <t>Cambios en el capital corriente-</t>
  </si>
  <si>
    <t>Deudores y otras cuentas a cobrar</t>
  </si>
  <si>
    <t>Otros activos corrientes</t>
  </si>
  <si>
    <t>Acreedores y otras cuentas a pagar</t>
  </si>
  <si>
    <t>Otros activos y pasivos no corrientes</t>
  </si>
  <si>
    <t>Otros flujos de efectivo de las actividades de explotación-</t>
  </si>
  <si>
    <t>Pagos de intereses</t>
  </si>
  <si>
    <t>Cobros de intereses</t>
  </si>
  <si>
    <t>Pagos por inversiones-</t>
  </si>
  <si>
    <t>Cobros por desinversiones-</t>
  </si>
  <si>
    <t>Cobros (pagos) por Impuesto sobre Beneficios</t>
  </si>
  <si>
    <t>FLUJOS DE EFECTIVO DE LAS ACTIVIDADES DE FINANCIACIÓN:</t>
  </si>
  <si>
    <t>Cobros y pagos por instrumentos de patrimonio-</t>
  </si>
  <si>
    <t>Cobros y pagos por instrumentos  de pasivo financiero-</t>
  </si>
  <si>
    <t>EFECTO DE LAS VARIACIONES DE LOS TIPOS DE CAMBIO</t>
  </si>
  <si>
    <t>AUMENTO/DISMINUCIÓN NETA DEL EFECTIVO O EQUIVALENTES</t>
  </si>
  <si>
    <t>Nota 18.1</t>
  </si>
  <si>
    <t>Fondo de comercio de consolidación</t>
  </si>
  <si>
    <t>Otro inmovilizado intangible</t>
  </si>
  <si>
    <t>Terrenos y construcciones</t>
  </si>
  <si>
    <t>Inmovilizado en curso y anticipos</t>
  </si>
  <si>
    <t>Inversiones inmobiliarias</t>
  </si>
  <si>
    <t>Nota 7</t>
  </si>
  <si>
    <t>Participaciones puestas en equivalencia</t>
  </si>
  <si>
    <t>Inversiones financieras a largo plazo</t>
  </si>
  <si>
    <t>Activos por impuesto diferido</t>
  </si>
  <si>
    <t>Clientes, entidades vinculadas</t>
  </si>
  <si>
    <t>Efectivo y otros activos líquidos equivalentes</t>
  </si>
  <si>
    <t>Nota 11</t>
  </si>
  <si>
    <t>Subvenciones, donaciones y legados recibidos</t>
  </si>
  <si>
    <t>Socios externos</t>
  </si>
  <si>
    <t>Provisiones a largo plazo</t>
  </si>
  <si>
    <t>Nota 13</t>
  </si>
  <si>
    <t>Deudas a largo plazo-</t>
  </si>
  <si>
    <t>Deudas con entidades de crédito</t>
  </si>
  <si>
    <t>Acreedores por arrendamiento financiero</t>
  </si>
  <si>
    <t>Otros pasivos financieros</t>
  </si>
  <si>
    <t>Nota 19</t>
  </si>
  <si>
    <t>Periodificaciones a largo plazo</t>
  </si>
  <si>
    <t>Deudas a corto plazo-</t>
  </si>
  <si>
    <t>Subvenciones de explotación incorporadas al resultado del ejercicio</t>
  </si>
  <si>
    <t>Notas 5, 6 y 7</t>
  </si>
  <si>
    <t>Imputación de subvenciones de inmovilizado no financiero y otras</t>
  </si>
  <si>
    <t>Excesos de provisiones</t>
  </si>
  <si>
    <t>Deterioros y pérdidas</t>
  </si>
  <si>
    <t>Resultados por enajenaciones y otras</t>
  </si>
  <si>
    <t>De participaciones en instrumentos de patrimonio</t>
  </si>
  <si>
    <t>De valores negociables y otros instrumentos financieros</t>
  </si>
  <si>
    <t>Variación de valor razonable en instrumentos financieros</t>
  </si>
  <si>
    <t>Participación en beneficios (pérdidas) de sociedades puestas en equivalencia</t>
  </si>
  <si>
    <t xml:space="preserve">RESULTADO CONSOLIDADO DEL EJERCICIO </t>
  </si>
  <si>
    <t>Resultado atribuido a socios externos</t>
  </si>
  <si>
    <t xml:space="preserve">  Subvenciones, donaciones y legados recibidos</t>
  </si>
  <si>
    <t xml:space="preserve">  Efectivo impositivo</t>
  </si>
  <si>
    <t>TOTAL INGRESOS Y GASTOS IMPUTADOS DIRECTAMENTE EN EL PATRIMONIO NETO</t>
  </si>
  <si>
    <t xml:space="preserve">  Efecto impositivo</t>
  </si>
  <si>
    <t>Ingresos y gastos imputados directamente al patrimonio neto consolidado:</t>
  </si>
  <si>
    <t>Transferencias a la cuenta de pérdidas y ganancias consolidada:</t>
  </si>
  <si>
    <t>TOTAL TRANSFERENCIAS A LA CUENTA DE PÉRDIDAS Y GANANCIAS CONSOLIDADA</t>
  </si>
  <si>
    <t>Atribuido a los socios externos</t>
  </si>
  <si>
    <t>B) ESTADO TOTAL DE CAMBIOS EN EL PATRIMONIO NETO CONSOLIDADO</t>
  </si>
  <si>
    <t>Reservas de</t>
  </si>
  <si>
    <t>Subvenciones,</t>
  </si>
  <si>
    <t>Socios</t>
  </si>
  <si>
    <t>Patrimonio</t>
  </si>
  <si>
    <t>Neto</t>
  </si>
  <si>
    <t>SALDO AL 31 DE DICIEMBRE DE 2012</t>
  </si>
  <si>
    <t>Ajustes del resultado-</t>
  </si>
  <si>
    <t>Imputación de subvenciones</t>
  </si>
  <si>
    <t>Nota 15</t>
  </si>
  <si>
    <t>Otros ingresos y gastos</t>
  </si>
  <si>
    <t>Otros pasivos corrientes</t>
  </si>
  <si>
    <t>Cobros de dividendos</t>
  </si>
  <si>
    <t>Empresas del Grupo y asociadas</t>
  </si>
  <si>
    <t>Emisión-</t>
  </si>
  <si>
    <t xml:space="preserve">  Deudas con entidades de crédito</t>
  </si>
  <si>
    <t>Devolución y amortización de-</t>
  </si>
  <si>
    <t>Pago por dividendos y remuneraciones de otros instrumentos de patrimonio</t>
  </si>
  <si>
    <t>Deudores varios</t>
  </si>
  <si>
    <t>Administraciones Públicas</t>
  </si>
  <si>
    <t>Proveedores, entidades vinculadas</t>
  </si>
  <si>
    <t>Acreedores varios</t>
  </si>
  <si>
    <t>Remuneraciones pendientes de pago</t>
  </si>
  <si>
    <t>Nota 16.4</t>
  </si>
  <si>
    <t>Nota 16.1</t>
  </si>
  <si>
    <t>Nota 10.3</t>
  </si>
  <si>
    <t>Nota 13.1</t>
  </si>
  <si>
    <t>Nota 13.2</t>
  </si>
  <si>
    <t>Nota 13.3</t>
  </si>
  <si>
    <t>Nota 14.1</t>
  </si>
  <si>
    <t>Nota 17.1</t>
  </si>
  <si>
    <t>Nota 17.2</t>
  </si>
  <si>
    <t>Nota 17.3</t>
  </si>
  <si>
    <t>Nota 17.4</t>
  </si>
  <si>
    <t>Nota 17.5</t>
  </si>
  <si>
    <t>Nota 17.6</t>
  </si>
  <si>
    <t>Nota 17.7</t>
  </si>
  <si>
    <t>Nota 9.1</t>
  </si>
  <si>
    <t>Fondos</t>
  </si>
  <si>
    <t>RESULTADO DE LA CUENTA DE PÉRDIDAS Y GANANCIAS CONSOLIDADA</t>
  </si>
  <si>
    <t xml:space="preserve">  Aplicación del resultado del ejercicio anterior</t>
  </si>
  <si>
    <t xml:space="preserve">  Otros movimientos</t>
  </si>
  <si>
    <t>emisión</t>
  </si>
  <si>
    <t>Atribuido a la Sociedad dominante</t>
  </si>
  <si>
    <t xml:space="preserve">  Distribución de dividendos</t>
  </si>
  <si>
    <t>FUNDACIÓN ONCE PARA LA COOPERACIÓN E INCLUSIÓN SOCIAL DE PERSONAS CON DISCAPACIDAD Y ENTIDADES DEPENDIENTES</t>
  </si>
  <si>
    <t>Usuarios y otros deudores de la actividad propia-</t>
  </si>
  <si>
    <t>ONCE, deudora por aportaciones</t>
  </si>
  <si>
    <t>Otros usuarios y deudores de la actividad propia</t>
  </si>
  <si>
    <t>Dotación fundacional</t>
  </si>
  <si>
    <t>Resultado del ejercicio atribuido a la entidad dominante</t>
  </si>
  <si>
    <t>Inversiones en entidades del Grupo y asociadas a largo plazo-</t>
  </si>
  <si>
    <t>Beneficiarios - Acreedores</t>
  </si>
  <si>
    <t>Deudas con entidades del Grupo y asociadas a largo plazo</t>
  </si>
  <si>
    <t>Deudas con entidades del Grupo y asociadas a corto plazo</t>
  </si>
  <si>
    <t>Ingresos de la entidad por la actividad propia</t>
  </si>
  <si>
    <t>Ayudas monetarias y otros</t>
  </si>
  <si>
    <t xml:space="preserve">Dotación </t>
  </si>
  <si>
    <t>Nota 16.2</t>
  </si>
  <si>
    <t>Inversiones en entidades del Grupo y asociadas a corto plazo</t>
  </si>
  <si>
    <t>Notas 18.1 y 10.3</t>
  </si>
  <si>
    <t>Nota 17.8</t>
  </si>
  <si>
    <t>Otras variaciones del patrimonio neto:</t>
  </si>
  <si>
    <t>Operaciones con accionistas:</t>
  </si>
  <si>
    <t>Inversiones financieras a corto plazo</t>
  </si>
  <si>
    <t>Nota 9.3</t>
  </si>
  <si>
    <t>FONDOS PROPIOS:</t>
  </si>
  <si>
    <t>Ingresos financieros:</t>
  </si>
  <si>
    <t>Deterioro y resultado por enajenaciones de instrumentos financieros:</t>
  </si>
  <si>
    <t>Fundacional</t>
  </si>
  <si>
    <t>la Entidad</t>
  </si>
  <si>
    <t>Dominante</t>
  </si>
  <si>
    <t>Sociedades</t>
  </si>
  <si>
    <t>Dependientes y</t>
  </si>
  <si>
    <t>Multigrupo</t>
  </si>
  <si>
    <t>Puestas en</t>
  </si>
  <si>
    <t>Equivalencia</t>
  </si>
  <si>
    <t>del Ejercicio</t>
  </si>
  <si>
    <t>Atribuible a</t>
  </si>
  <si>
    <t>Propios</t>
  </si>
  <si>
    <t>Donaciones y</t>
  </si>
  <si>
    <t>Legados</t>
  </si>
  <si>
    <t>Recibidos</t>
  </si>
  <si>
    <t>Externos</t>
  </si>
  <si>
    <t>SALDO AL 31 DE DICIEMBRE DE 2013</t>
  </si>
  <si>
    <t>FUNDACIÓN ONCE PARA LA COOPERACIÓN E INCLUSIÓN SOCIAL DE 
PERSONAS  CON DISCAPACIDAD Y ENTIDADES DEPENDIENTES</t>
  </si>
  <si>
    <t>FUNDACIÓN ONCE PARA LA COOPERACIÓN E INCLUSIÓN SOCIAL DE  PERSONAS CON
 DISCAPACIDAD Y ENTIDADES DEPENDIENTES</t>
  </si>
  <si>
    <t xml:space="preserve">FUNDACIÓN ONCE PARA LA COOPERACIÓN E INCLUSIÓN SOCIAL DE PERSONAS CON DISCAPACIDAD Y ENTIDADES DEPENDIENTES </t>
  </si>
  <si>
    <t>FLUJOS DE EFECTIVO DE LAS ACTIVIDADES DE INVERSIÓN:</t>
  </si>
  <si>
    <t>Check</t>
  </si>
  <si>
    <t>31-12-2013</t>
  </si>
  <si>
    <t>Sociedades multigrupo, neto de efectivo en sociedades consolidadas</t>
  </si>
  <si>
    <t>Resultado atribuido a la Entidad dominante</t>
  </si>
  <si>
    <t>BALANCE CONSOLIDADO AL 31 DE DICIEMBRE DE 2014</t>
  </si>
  <si>
    <t>Las Notas 1 a 21 de la Memoria consolidada adjunta forman parte integrante del balance consolidado al 31 de diciembre de 2014.</t>
  </si>
  <si>
    <t>31-12-2014</t>
  </si>
  <si>
    <t>CUENTA DE PÉRDIDAS Y GANANCIAS CONSOLIDADA DEL EJERCICIO 2014</t>
  </si>
  <si>
    <t>Importe neto de la cifra de negocios-</t>
  </si>
  <si>
    <t>Aprovisionamientos-</t>
  </si>
  <si>
    <t>Otros ingresos de explotación-</t>
  </si>
  <si>
    <t>Gastos de personal-</t>
  </si>
  <si>
    <t>Otros gastos de explotación-</t>
  </si>
  <si>
    <t>Deterioro y resultado por enajenaciones del inmovilizado-</t>
  </si>
  <si>
    <t>ESTADO DE CAMBIOS EN EL PATRIMONIO NETO CONSOLIDADO DEL EJERCICIO 2014</t>
  </si>
  <si>
    <t>Las Notas 1 a 21 de la Memoria consolidada adjunta forman parte integrante de la 
cuenta de pérdidas y ganancias consolidada correspondiente al ejercicio 2014.</t>
  </si>
  <si>
    <t>SALDO AL 31 DE DICIEMBRE DE 2014</t>
  </si>
  <si>
    <t>Las Notas 1 a 21 de la Memoria consolidada adjunta forman parte integrante del estado total de 
cambios en el patrimonio neto consolidado correspondiente al ejercicio 2014.</t>
  </si>
  <si>
    <t>Las Notas 1 a 21 de la Memoria consolidada adjunta forman parte integrante del 
estado de flujos de efectivo consolidado correspondiente al ejercicio 2014.</t>
  </si>
  <si>
    <t>ESTADO DE FLUJOS DE EFECTIVO CONSOLIDADO DEL EJERCICIO 2014</t>
  </si>
  <si>
    <t>Otros activos financieros en entidades del Grupo y asociadas</t>
  </si>
  <si>
    <t>A) ESTADO DE INGRESOS Y GASTOS CONSOLIDADO RECONOCIDOS</t>
  </si>
  <si>
    <t>Las Notas 1 a 21 de la Memoria consolidada adjunta forman parte integrante del
estado consolidado de ingresos y gastos reconocidos correspondiente al ejercicio 2014.</t>
  </si>
  <si>
    <t>Anticipos de clientes</t>
  </si>
</sst>
</file>

<file path=xl/styles.xml><?xml version="1.0" encoding="utf-8"?>
<styleSheet xmlns="http://schemas.openxmlformats.org/spreadsheetml/2006/main">
  <numFmts count="7">
    <numFmt numFmtId="164" formatCode="_ * #,##0_ ;_ * \-#,##0_ ;_ * &quot;-&quot;_ ;_ @_ "/>
    <numFmt numFmtId="165" formatCode="#,###_);\(#,###\)"/>
    <numFmt numFmtId="166" formatCode="#,##0_);\(#,##0\);\-"/>
    <numFmt numFmtId="167" formatCode="#,###.00_);\(#,###.00\)"/>
    <numFmt numFmtId="168" formatCode="#,###.0_);\(#,###.0\)"/>
    <numFmt numFmtId="169" formatCode="#,##0;\(#,##0\)"/>
    <numFmt numFmtId="170" formatCode="#,##0\ ;\(#,##0\);\-"/>
  </numFmts>
  <fonts count="23">
    <font>
      <sz val="10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sz val="10"/>
      <name val="Book Antiqua"/>
      <family val="1"/>
    </font>
    <font>
      <b/>
      <u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Book Antiqua"/>
      <family val="1"/>
    </font>
    <font>
      <b/>
      <sz val="14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11"/>
      <name val="Arial"/>
      <family val="2"/>
    </font>
    <font>
      <b/>
      <sz val="16"/>
      <name val="Arial"/>
      <family val="2"/>
    </font>
    <font>
      <b/>
      <i/>
      <sz val="9"/>
      <name val="Arial"/>
      <family val="2"/>
    </font>
    <font>
      <sz val="10"/>
      <name val="Comic Sans MS"/>
      <family val="4"/>
    </font>
    <font>
      <sz val="10"/>
      <name val="Comic Sans MS"/>
      <family val="4"/>
    </font>
    <font>
      <b/>
      <sz val="9"/>
      <color theme="1"/>
      <name val="Arial"/>
      <family val="2"/>
    </font>
    <font>
      <b/>
      <sz val="9"/>
      <name val="Book Antiqua"/>
      <family val="1"/>
    </font>
    <font>
      <sz val="9"/>
      <name val="Book Antiqua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8" fillId="0" borderId="0"/>
    <xf numFmtId="0" fontId="19" fillId="0" borderId="0"/>
    <xf numFmtId="9" fontId="1" fillId="0" borderId="0" applyFont="0" applyFill="0" applyBorder="0" applyAlignment="0" applyProtection="0"/>
  </cellStyleXfs>
  <cellXfs count="301">
    <xf numFmtId="0" fontId="0" fillId="0" borderId="0" xfId="0"/>
    <xf numFmtId="165" fontId="0" fillId="0" borderId="0" xfId="0" applyNumberFormat="1" applyFont="1"/>
    <xf numFmtId="165" fontId="3" fillId="0" borderId="0" xfId="0" applyNumberFormat="1" applyFont="1"/>
    <xf numFmtId="165" fontId="5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centerContinuous"/>
    </xf>
    <xf numFmtId="165" fontId="7" fillId="0" borderId="0" xfId="0" applyNumberFormat="1" applyFont="1" applyAlignment="1">
      <alignment horizontal="centerContinuous"/>
    </xf>
    <xf numFmtId="165" fontId="8" fillId="0" borderId="0" xfId="0" applyNumberFormat="1" applyFont="1" applyFill="1" applyBorder="1" applyAlignment="1"/>
    <xf numFmtId="165" fontId="0" fillId="0" borderId="0" xfId="0" applyNumberFormat="1" applyFont="1" applyBorder="1"/>
    <xf numFmtId="165" fontId="10" fillId="0" borderId="1" xfId="0" applyNumberFormat="1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165" fontId="9" fillId="0" borderId="0" xfId="0" applyNumberFormat="1" applyFont="1"/>
    <xf numFmtId="165" fontId="11" fillId="0" borderId="0" xfId="0" applyNumberFormat="1" applyFont="1"/>
    <xf numFmtId="165" fontId="0" fillId="0" borderId="0" xfId="0" applyNumberFormat="1" applyFont="1" applyFill="1" applyBorder="1"/>
    <xf numFmtId="165" fontId="10" fillId="0" borderId="0" xfId="0" applyNumberFormat="1" applyFont="1" applyBorder="1"/>
    <xf numFmtId="165" fontId="10" fillId="0" borderId="0" xfId="0" applyNumberFormat="1" applyFont="1" applyFill="1" applyBorder="1" applyAlignment="1"/>
    <xf numFmtId="165" fontId="8" fillId="0" borderId="3" xfId="0" applyNumberFormat="1" applyFont="1" applyFill="1" applyBorder="1" applyAlignment="1"/>
    <xf numFmtId="165" fontId="8" fillId="0" borderId="0" xfId="0" applyNumberFormat="1" applyFont="1" applyBorder="1"/>
    <xf numFmtId="165" fontId="8" fillId="0" borderId="0" xfId="0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5" fontId="0" fillId="0" borderId="0" xfId="0" applyNumberFormat="1" applyFont="1" applyFill="1"/>
    <xf numFmtId="165" fontId="10" fillId="0" borderId="0" xfId="0" applyNumberFormat="1" applyFont="1" applyFill="1" applyBorder="1" applyAlignment="1">
      <alignment vertical="center"/>
    </xf>
    <xf numFmtId="165" fontId="8" fillId="0" borderId="0" xfId="0" applyNumberFormat="1" applyFont="1"/>
    <xf numFmtId="167" fontId="8" fillId="0" borderId="0" xfId="0" applyNumberFormat="1" applyFont="1"/>
    <xf numFmtId="165" fontId="0" fillId="0" borderId="0" xfId="0" applyNumberFormat="1" applyFont="1" applyAlignment="1">
      <alignment horizontal="centerContinuous"/>
    </xf>
    <xf numFmtId="4" fontId="8" fillId="0" borderId="0" xfId="0" applyNumberFormat="1" applyFont="1" applyBorder="1" applyAlignment="1"/>
    <xf numFmtId="165" fontId="10" fillId="0" borderId="0" xfId="0" applyNumberFormat="1" applyFont="1"/>
    <xf numFmtId="165" fontId="2" fillId="0" borderId="0" xfId="0" applyNumberFormat="1" applyFont="1"/>
    <xf numFmtId="165" fontId="12" fillId="0" borderId="0" xfId="0" applyNumberFormat="1" applyFont="1"/>
    <xf numFmtId="165" fontId="5" fillId="0" borderId="0" xfId="0" applyNumberFormat="1" applyFont="1"/>
    <xf numFmtId="165" fontId="5" fillId="0" borderId="0" xfId="0" applyNumberFormat="1" applyFont="1" applyFill="1"/>
    <xf numFmtId="165" fontId="13" fillId="0" borderId="0" xfId="0" applyNumberFormat="1" applyFont="1"/>
    <xf numFmtId="165" fontId="7" fillId="0" borderId="0" xfId="0" applyNumberFormat="1" applyFont="1"/>
    <xf numFmtId="165" fontId="14" fillId="0" borderId="0" xfId="0" applyNumberFormat="1" applyFont="1"/>
    <xf numFmtId="165" fontId="10" fillId="0" borderId="4" xfId="0" applyNumberFormat="1" applyFont="1" applyBorder="1" applyAlignment="1">
      <alignment horizontal="center"/>
    </xf>
    <xf numFmtId="165" fontId="9" fillId="0" borderId="0" xfId="0" applyNumberFormat="1" applyFont="1" applyBorder="1"/>
    <xf numFmtId="165" fontId="8" fillId="0" borderId="0" xfId="0" applyNumberFormat="1" applyFont="1" applyFill="1" applyBorder="1"/>
    <xf numFmtId="165" fontId="10" fillId="0" borderId="0" xfId="0" applyNumberFormat="1" applyFont="1" applyFill="1" applyBorder="1"/>
    <xf numFmtId="165" fontId="0" fillId="0" borderId="0" xfId="0" applyNumberFormat="1" applyFont="1" applyFill="1" applyAlignment="1">
      <alignment horizontal="centerContinuous"/>
    </xf>
    <xf numFmtId="165" fontId="0" fillId="0" borderId="0" xfId="0" applyNumberFormat="1" applyFont="1" applyFill="1" applyBorder="1" applyAlignment="1">
      <alignment horizontal="centerContinuous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Fill="1"/>
    <xf numFmtId="165" fontId="8" fillId="0" borderId="0" xfId="0" applyNumberFormat="1" applyFont="1" applyFill="1"/>
    <xf numFmtId="167" fontId="8" fillId="0" borderId="0" xfId="0" applyNumberFormat="1" applyFont="1" applyFill="1"/>
    <xf numFmtId="165" fontId="6" fillId="0" borderId="0" xfId="0" applyNumberFormat="1" applyFont="1" applyFill="1" applyAlignment="1">
      <alignment horizontal="centerContinuous"/>
    </xf>
    <xf numFmtId="4" fontId="8" fillId="0" borderId="0" xfId="0" applyNumberFormat="1" applyFont="1" applyFill="1" applyBorder="1" applyAlignment="1"/>
    <xf numFmtId="165" fontId="10" fillId="0" borderId="0" xfId="0" applyNumberFormat="1" applyFont="1" applyFill="1"/>
    <xf numFmtId="1" fontId="10" fillId="0" borderId="5" xfId="0" applyNumberFormat="1" applyFont="1" applyFill="1" applyBorder="1" applyAlignment="1">
      <alignment horizontal="center"/>
    </xf>
    <xf numFmtId="165" fontId="10" fillId="0" borderId="3" xfId="0" applyNumberFormat="1" applyFont="1" applyFill="1" applyBorder="1"/>
    <xf numFmtId="1" fontId="10" fillId="0" borderId="6" xfId="0" applyNumberFormat="1" applyFont="1" applyFill="1" applyBorder="1" applyAlignment="1">
      <alignment horizontal="center"/>
    </xf>
    <xf numFmtId="165" fontId="8" fillId="0" borderId="0" xfId="0" applyNumberFormat="1" applyFont="1" applyBorder="1" applyAlignment="1">
      <alignment horizontal="left"/>
    </xf>
    <xf numFmtId="165" fontId="8" fillId="0" borderId="7" xfId="0" applyNumberFormat="1" applyFont="1" applyBorder="1"/>
    <xf numFmtId="165" fontId="0" fillId="0" borderId="0" xfId="0" applyNumberFormat="1" applyFont="1" applyAlignment="1">
      <alignment horizontal="center"/>
    </xf>
    <xf numFmtId="165" fontId="10" fillId="0" borderId="8" xfId="0" applyNumberFormat="1" applyFont="1" applyFill="1" applyBorder="1" applyAlignment="1">
      <alignment horizontal="center"/>
    </xf>
    <xf numFmtId="165" fontId="0" fillId="0" borderId="0" xfId="0" applyNumberFormat="1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0" borderId="0" xfId="0" applyNumberFormat="1" applyFont="1" applyFill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165" fontId="10" fillId="0" borderId="9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10" fillId="0" borderId="8" xfId="0" applyNumberFormat="1" applyFont="1" applyBorder="1" applyAlignment="1">
      <alignment horizontal="center"/>
    </xf>
    <xf numFmtId="165" fontId="10" fillId="0" borderId="10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center"/>
    </xf>
    <xf numFmtId="165" fontId="8" fillId="0" borderId="8" xfId="0" applyNumberFormat="1" applyFont="1" applyFill="1" applyBorder="1" applyAlignment="1">
      <alignment horizontal="center"/>
    </xf>
    <xf numFmtId="169" fontId="16" fillId="0" borderId="0" xfId="0" applyNumberFormat="1" applyFont="1" applyFill="1" applyAlignment="1">
      <alignment horizontal="centerContinuous"/>
    </xf>
    <xf numFmtId="4" fontId="0" fillId="0" borderId="0" xfId="0" applyNumberFormat="1" applyFont="1"/>
    <xf numFmtId="4" fontId="8" fillId="0" borderId="0" xfId="0" applyNumberFormat="1" applyFont="1" applyFill="1"/>
    <xf numFmtId="4" fontId="0" fillId="0" borderId="0" xfId="0" applyNumberFormat="1" applyFont="1" applyFill="1"/>
    <xf numFmtId="4" fontId="6" fillId="0" borderId="0" xfId="0" applyNumberFormat="1" applyFont="1" applyFill="1" applyAlignment="1">
      <alignment horizontal="centerContinuous"/>
    </xf>
    <xf numFmtId="165" fontId="10" fillId="0" borderId="11" xfId="0" applyNumberFormat="1" applyFont="1" applyFill="1" applyBorder="1" applyAlignment="1">
      <alignment horizontal="center"/>
    </xf>
    <xf numFmtId="1" fontId="10" fillId="0" borderId="12" xfId="0" applyNumberFormat="1" applyFont="1" applyFill="1" applyBorder="1" applyAlignment="1">
      <alignment horizontal="center"/>
    </xf>
    <xf numFmtId="165" fontId="10" fillId="0" borderId="13" xfId="0" applyNumberFormat="1" applyFont="1" applyFill="1" applyBorder="1"/>
    <xf numFmtId="165" fontId="10" fillId="0" borderId="3" xfId="0" applyNumberFormat="1" applyFont="1" applyFill="1" applyBorder="1" applyAlignment="1"/>
    <xf numFmtId="165" fontId="8" fillId="0" borderId="8" xfId="0" applyNumberFormat="1" applyFont="1" applyFill="1" applyBorder="1" applyAlignment="1"/>
    <xf numFmtId="165" fontId="10" fillId="0" borderId="13" xfId="0" applyNumberFormat="1" applyFont="1" applyBorder="1"/>
    <xf numFmtId="165" fontId="8" fillId="0" borderId="3" xfId="0" applyNumberFormat="1" applyFont="1" applyBorder="1"/>
    <xf numFmtId="165" fontId="8" fillId="0" borderId="13" xfId="0" applyNumberFormat="1" applyFont="1" applyBorder="1"/>
    <xf numFmtId="165" fontId="8" fillId="0" borderId="8" xfId="0" applyNumberFormat="1" applyFont="1" applyFill="1" applyBorder="1"/>
    <xf numFmtId="165" fontId="8" fillId="0" borderId="3" xfId="0" applyNumberFormat="1" applyFont="1" applyFill="1" applyBorder="1"/>
    <xf numFmtId="165" fontId="10" fillId="0" borderId="3" xfId="0" applyNumberFormat="1" applyFont="1" applyBorder="1"/>
    <xf numFmtId="3" fontId="8" fillId="0" borderId="0" xfId="0" applyNumberFormat="1" applyFont="1" applyBorder="1"/>
    <xf numFmtId="165" fontId="10" fillId="0" borderId="14" xfId="0" applyNumberFormat="1" applyFont="1" applyBorder="1"/>
    <xf numFmtId="165" fontId="10" fillId="0" borderId="15" xfId="0" applyNumberFormat="1" applyFont="1" applyFill="1" applyBorder="1"/>
    <xf numFmtId="165" fontId="10" fillId="0" borderId="16" xfId="0" applyNumberFormat="1" applyFont="1" applyBorder="1"/>
    <xf numFmtId="165" fontId="8" fillId="0" borderId="17" xfId="0" applyNumberFormat="1" applyFont="1" applyBorder="1"/>
    <xf numFmtId="165" fontId="10" fillId="0" borderId="18" xfId="0" applyNumberFormat="1" applyFont="1" applyBorder="1" applyAlignment="1">
      <alignment horizontal="center"/>
    </xf>
    <xf numFmtId="165" fontId="8" fillId="0" borderId="18" xfId="0" applyNumberFormat="1" applyFont="1" applyFill="1" applyBorder="1"/>
    <xf numFmtId="165" fontId="8" fillId="0" borderId="19" xfId="0" applyNumberFormat="1" applyFont="1" applyBorder="1"/>
    <xf numFmtId="165" fontId="8" fillId="0" borderId="13" xfId="0" applyNumberFormat="1" applyFont="1" applyFill="1" applyBorder="1"/>
    <xf numFmtId="165" fontId="10" fillId="0" borderId="17" xfId="0" applyNumberFormat="1" applyFont="1" applyBorder="1"/>
    <xf numFmtId="165" fontId="10" fillId="0" borderId="17" xfId="0" applyNumberFormat="1" applyFont="1" applyFill="1" applyBorder="1"/>
    <xf numFmtId="165" fontId="8" fillId="0" borderId="17" xfId="0" applyNumberFormat="1" applyFont="1" applyFill="1" applyBorder="1"/>
    <xf numFmtId="165" fontId="10" fillId="0" borderId="8" xfId="0" applyNumberFormat="1" applyFont="1" applyBorder="1"/>
    <xf numFmtId="165" fontId="8" fillId="0" borderId="8" xfId="0" applyNumberFormat="1" applyFont="1" applyBorder="1"/>
    <xf numFmtId="165" fontId="10" fillId="0" borderId="6" xfId="0" applyNumberFormat="1" applyFont="1" applyBorder="1"/>
    <xf numFmtId="165" fontId="8" fillId="0" borderId="20" xfId="0" applyNumberFormat="1" applyFont="1" applyFill="1" applyBorder="1"/>
    <xf numFmtId="165" fontId="17" fillId="0" borderId="0" xfId="0" applyNumberFormat="1" applyFont="1" applyFill="1" applyBorder="1"/>
    <xf numFmtId="165" fontId="10" fillId="0" borderId="0" xfId="0" applyNumberFormat="1" applyFont="1" applyFill="1" applyBorder="1" applyAlignment="1">
      <alignment horizontal="left"/>
    </xf>
    <xf numFmtId="165" fontId="10" fillId="0" borderId="18" xfId="0" applyNumberFormat="1" applyFont="1" applyFill="1" applyBorder="1" applyAlignment="1">
      <alignment horizontal="center"/>
    </xf>
    <xf numFmtId="165" fontId="8" fillId="0" borderId="5" xfId="0" applyNumberFormat="1" applyFont="1" applyBorder="1"/>
    <xf numFmtId="165" fontId="10" fillId="0" borderId="9" xfId="0" applyNumberFormat="1" applyFont="1" applyBorder="1"/>
    <xf numFmtId="165" fontId="8" fillId="0" borderId="21" xfId="0" applyNumberFormat="1" applyFont="1" applyBorder="1"/>
    <xf numFmtId="165" fontId="10" fillId="0" borderId="21" xfId="0" applyNumberFormat="1" applyFont="1" applyBorder="1" applyAlignment="1">
      <alignment horizontal="center"/>
    </xf>
    <xf numFmtId="165" fontId="8" fillId="0" borderId="19" xfId="0" applyNumberFormat="1" applyFont="1" applyFill="1" applyBorder="1"/>
    <xf numFmtId="165" fontId="8" fillId="0" borderId="22" xfId="0" applyNumberFormat="1" applyFont="1" applyFill="1" applyBorder="1"/>
    <xf numFmtId="165" fontId="10" fillId="0" borderId="23" xfId="0" applyNumberFormat="1" applyFont="1" applyBorder="1"/>
    <xf numFmtId="165" fontId="10" fillId="0" borderId="5" xfId="0" applyNumberFormat="1" applyFont="1" applyFill="1" applyBorder="1" applyAlignment="1"/>
    <xf numFmtId="165" fontId="10" fillId="0" borderId="14" xfId="0" applyNumberFormat="1" applyFont="1" applyBorder="1" applyAlignment="1">
      <alignment horizontal="center"/>
    </xf>
    <xf numFmtId="165" fontId="10" fillId="0" borderId="15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5" fontId="10" fillId="0" borderId="17" xfId="0" applyNumberFormat="1" applyFont="1" applyBorder="1" applyAlignment="1">
      <alignment horizontal="center"/>
    </xf>
    <xf numFmtId="165" fontId="10" fillId="0" borderId="16" xfId="0" applyNumberFormat="1" applyFont="1" applyBorder="1" applyAlignment="1">
      <alignment horizontal="center"/>
    </xf>
    <xf numFmtId="165" fontId="10" fillId="0" borderId="24" xfId="0" applyNumberFormat="1" applyFont="1" applyBorder="1" applyAlignment="1">
      <alignment horizontal="center"/>
    </xf>
    <xf numFmtId="165" fontId="10" fillId="0" borderId="5" xfId="0" applyNumberFormat="1" applyFont="1" applyBorder="1" applyAlignment="1">
      <alignment horizontal="center"/>
    </xf>
    <xf numFmtId="165" fontId="10" fillId="0" borderId="25" xfId="0" applyNumberFormat="1" applyFont="1" applyBorder="1"/>
    <xf numFmtId="165" fontId="6" fillId="0" borderId="0" xfId="0" applyNumberFormat="1" applyFont="1" applyAlignment="1">
      <alignment horizontal="center"/>
    </xf>
    <xf numFmtId="37" fontId="0" fillId="0" borderId="0" xfId="0" applyNumberFormat="1" applyFont="1" applyFill="1"/>
    <xf numFmtId="165" fontId="8" fillId="0" borderId="8" xfId="0" applyNumberFormat="1" applyFont="1" applyBorder="1" applyAlignment="1">
      <alignment horizontal="center"/>
    </xf>
    <xf numFmtId="165" fontId="8" fillId="0" borderId="10" xfId="0" applyNumberFormat="1" applyFont="1" applyBorder="1"/>
    <xf numFmtId="165" fontId="3" fillId="0" borderId="0" xfId="0" applyNumberFormat="1" applyFont="1" applyAlignment="1">
      <alignment horizontal="center"/>
    </xf>
    <xf numFmtId="165" fontId="10" fillId="0" borderId="15" xfId="0" applyNumberFormat="1" applyFont="1" applyBorder="1"/>
    <xf numFmtId="165" fontId="10" fillId="0" borderId="26" xfId="0" applyNumberFormat="1" applyFont="1" applyBorder="1" applyAlignment="1">
      <alignment horizontal="center"/>
    </xf>
    <xf numFmtId="165" fontId="8" fillId="0" borderId="8" xfId="0" applyNumberFormat="1" applyFont="1" applyFill="1" applyBorder="1" applyAlignment="1">
      <alignment horizontal="right"/>
    </xf>
    <xf numFmtId="165" fontId="10" fillId="0" borderId="27" xfId="0" applyNumberFormat="1" applyFont="1" applyFill="1" applyBorder="1"/>
    <xf numFmtId="165" fontId="10" fillId="0" borderId="28" xfId="0" applyNumberFormat="1" applyFont="1" applyFill="1" applyBorder="1"/>
    <xf numFmtId="169" fontId="0" fillId="0" borderId="0" xfId="0" applyNumberFormat="1" applyFont="1" applyFill="1"/>
    <xf numFmtId="165" fontId="10" fillId="0" borderId="17" xfId="0" applyNumberFormat="1" applyFont="1" applyBorder="1" applyAlignment="1"/>
    <xf numFmtId="165" fontId="10" fillId="0" borderId="27" xfId="0" applyNumberFormat="1" applyFont="1" applyBorder="1"/>
    <xf numFmtId="49" fontId="10" fillId="0" borderId="16" xfId="0" applyNumberFormat="1" applyFont="1" applyBorder="1"/>
    <xf numFmtId="49" fontId="10" fillId="0" borderId="24" xfId="0" applyNumberFormat="1" applyFont="1" applyFill="1" applyBorder="1" applyAlignment="1">
      <alignment horizontal="center"/>
    </xf>
    <xf numFmtId="49" fontId="10" fillId="0" borderId="5" xfId="0" applyNumberFormat="1" applyFont="1" applyFill="1" applyBorder="1" applyAlignment="1">
      <alignment horizontal="center"/>
    </xf>
    <xf numFmtId="49" fontId="10" fillId="0" borderId="24" xfId="0" applyNumberFormat="1" applyFont="1" applyFill="1" applyBorder="1"/>
    <xf numFmtId="49" fontId="10" fillId="0" borderId="0" xfId="0" quotePrefix="1" applyNumberFormat="1" applyFont="1" applyFill="1" applyBorder="1" applyAlignment="1">
      <alignment horizontal="center"/>
    </xf>
    <xf numFmtId="165" fontId="10" fillId="0" borderId="28" xfId="0" applyNumberFormat="1" applyFont="1" applyBorder="1"/>
    <xf numFmtId="165" fontId="6" fillId="0" borderId="0" xfId="0" applyNumberFormat="1" applyFont="1" applyAlignment="1"/>
    <xf numFmtId="165" fontId="8" fillId="0" borderId="8" xfId="1" applyNumberFormat="1" applyFont="1" applyBorder="1" applyAlignment="1">
      <alignment horizontal="right"/>
    </xf>
    <xf numFmtId="165" fontId="10" fillId="0" borderId="8" xfId="0" applyNumberFormat="1" applyFont="1" applyFill="1" applyBorder="1" applyAlignment="1"/>
    <xf numFmtId="165" fontId="8" fillId="0" borderId="18" xfId="0" applyNumberFormat="1" applyFont="1" applyFill="1" applyBorder="1" applyAlignment="1"/>
    <xf numFmtId="165" fontId="8" fillId="0" borderId="26" xfId="0" applyNumberFormat="1" applyFont="1" applyFill="1" applyBorder="1" applyAlignment="1"/>
    <xf numFmtId="165" fontId="11" fillId="0" borderId="14" xfId="0" applyNumberFormat="1" applyFont="1" applyBorder="1"/>
    <xf numFmtId="165" fontId="11" fillId="0" borderId="15" xfId="0" applyNumberFormat="1" applyFont="1" applyBorder="1"/>
    <xf numFmtId="165" fontId="9" fillId="0" borderId="15" xfId="0" applyNumberFormat="1" applyFont="1" applyBorder="1"/>
    <xf numFmtId="165" fontId="11" fillId="0" borderId="17" xfId="0" applyNumberFormat="1" applyFont="1" applyBorder="1"/>
    <xf numFmtId="165" fontId="3" fillId="0" borderId="17" xfId="0" applyNumberFormat="1" applyFont="1" applyBorder="1"/>
    <xf numFmtId="165" fontId="3" fillId="0" borderId="0" xfId="0" applyNumberFormat="1" applyFont="1" applyBorder="1" applyAlignment="1">
      <alignment horizontal="center"/>
    </xf>
    <xf numFmtId="165" fontId="3" fillId="0" borderId="23" xfId="0" applyNumberFormat="1" applyFont="1" applyBorder="1"/>
    <xf numFmtId="165" fontId="0" fillId="0" borderId="7" xfId="0" applyNumberFormat="1" applyFont="1" applyBorder="1"/>
    <xf numFmtId="165" fontId="11" fillId="0" borderId="16" xfId="0" applyNumberFormat="1" applyFont="1" applyBorder="1"/>
    <xf numFmtId="165" fontId="11" fillId="0" borderId="24" xfId="0" applyNumberFormat="1" applyFont="1" applyBorder="1"/>
    <xf numFmtId="165" fontId="9" fillId="0" borderId="24" xfId="0" applyNumberFormat="1" applyFont="1" applyBorder="1"/>
    <xf numFmtId="165" fontId="3" fillId="0" borderId="16" xfId="0" applyNumberFormat="1" applyFont="1" applyBorder="1"/>
    <xf numFmtId="165" fontId="0" fillId="0" borderId="24" xfId="0" applyNumberFormat="1" applyFont="1" applyBorder="1"/>
    <xf numFmtId="165" fontId="10" fillId="0" borderId="24" xfId="0" applyNumberFormat="1" applyFont="1" applyBorder="1"/>
    <xf numFmtId="168" fontId="3" fillId="0" borderId="0" xfId="0" applyNumberFormat="1" applyFont="1" applyAlignment="1">
      <alignment horizontal="center"/>
    </xf>
    <xf numFmtId="165" fontId="10" fillId="0" borderId="26" xfId="0" applyNumberFormat="1" applyFont="1" applyFill="1" applyBorder="1"/>
    <xf numFmtId="165" fontId="8" fillId="0" borderId="26" xfId="0" applyNumberFormat="1" applyFont="1" applyFill="1" applyBorder="1"/>
    <xf numFmtId="165" fontId="8" fillId="0" borderId="3" xfId="1" applyNumberFormat="1" applyFont="1" applyBorder="1" applyAlignment="1">
      <alignment horizontal="right"/>
    </xf>
    <xf numFmtId="166" fontId="8" fillId="0" borderId="8" xfId="0" applyNumberFormat="1" applyFont="1" applyFill="1" applyBorder="1"/>
    <xf numFmtId="166" fontId="8" fillId="0" borderId="8" xfId="0" applyNumberFormat="1" applyFont="1" applyFill="1" applyBorder="1" applyAlignment="1"/>
    <xf numFmtId="166" fontId="8" fillId="0" borderId="8" xfId="0" applyNumberFormat="1" applyFont="1" applyFill="1" applyBorder="1" applyAlignment="1">
      <alignment horizontal="center"/>
    </xf>
    <xf numFmtId="166" fontId="3" fillId="0" borderId="0" xfId="0" applyNumberFormat="1" applyFont="1"/>
    <xf numFmtId="165" fontId="10" fillId="0" borderId="3" xfId="0" applyNumberFormat="1" applyFont="1" applyFill="1" applyBorder="1" applyAlignment="1">
      <alignment horizontal="center"/>
    </xf>
    <xf numFmtId="165" fontId="10" fillId="0" borderId="11" xfId="0" applyNumberFormat="1" applyFont="1" applyBorder="1" applyAlignment="1">
      <alignment horizontal="center"/>
    </xf>
    <xf numFmtId="166" fontId="8" fillId="0" borderId="5" xfId="0" applyNumberFormat="1" applyFont="1" applyFill="1" applyBorder="1" applyAlignment="1">
      <alignment horizontal="center"/>
    </xf>
    <xf numFmtId="166" fontId="8" fillId="0" borderId="5" xfId="0" applyNumberFormat="1" applyFont="1" applyFill="1" applyBorder="1"/>
    <xf numFmtId="166" fontId="8" fillId="0" borderId="5" xfId="0" applyNumberFormat="1" applyFont="1" applyFill="1" applyBorder="1" applyAlignment="1">
      <alignment horizontal="right"/>
    </xf>
    <xf numFmtId="166" fontId="8" fillId="0" borderId="8" xfId="0" applyNumberFormat="1" applyFont="1" applyFill="1" applyBorder="1" applyAlignment="1">
      <alignment horizontal="right"/>
    </xf>
    <xf numFmtId="9" fontId="8" fillId="0" borderId="0" xfId="4" applyFont="1" applyFill="1" applyBorder="1" applyAlignment="1">
      <alignment horizontal="right"/>
    </xf>
    <xf numFmtId="165" fontId="8" fillId="0" borderId="29" xfId="0" applyNumberFormat="1" applyFont="1" applyFill="1" applyBorder="1"/>
    <xf numFmtId="1" fontId="10" fillId="0" borderId="8" xfId="0" applyNumberFormat="1" applyFont="1" applyFill="1" applyBorder="1" applyAlignment="1">
      <alignment horizontal="center"/>
    </xf>
    <xf numFmtId="165" fontId="10" fillId="0" borderId="8" xfId="0" applyNumberFormat="1" applyFont="1" applyFill="1" applyBorder="1"/>
    <xf numFmtId="165" fontId="10" fillId="0" borderId="6" xfId="0" applyNumberFormat="1" applyFont="1" applyFill="1" applyBorder="1" applyAlignment="1"/>
    <xf numFmtId="165" fontId="10" fillId="0" borderId="6" xfId="0" applyNumberFormat="1" applyFont="1" applyFill="1" applyBorder="1"/>
    <xf numFmtId="165" fontId="10" fillId="0" borderId="5" xfId="0" applyNumberFormat="1" applyFont="1" applyFill="1" applyBorder="1"/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/>
    <xf numFmtId="165" fontId="10" fillId="0" borderId="30" xfId="0" applyNumberFormat="1" applyFont="1" applyBorder="1"/>
    <xf numFmtId="165" fontId="8" fillId="0" borderId="8" xfId="3" applyNumberFormat="1" applyFont="1" applyFill="1" applyBorder="1"/>
    <xf numFmtId="165" fontId="10" fillId="0" borderId="8" xfId="3" applyNumberFormat="1" applyFont="1" applyFill="1" applyBorder="1"/>
    <xf numFmtId="165" fontId="10" fillId="0" borderId="5" xfId="2" applyNumberFormat="1" applyFont="1" applyFill="1" applyBorder="1"/>
    <xf numFmtId="165" fontId="10" fillId="0" borderId="6" xfId="2" applyNumberFormat="1" applyFont="1" applyFill="1" applyBorder="1"/>
    <xf numFmtId="165" fontId="10" fillId="0" borderId="8" xfId="2" applyNumberFormat="1" applyFont="1" applyFill="1" applyBorder="1"/>
    <xf numFmtId="165" fontId="10" fillId="0" borderId="3" xfId="2" applyNumberFormat="1" applyFont="1" applyFill="1" applyBorder="1"/>
    <xf numFmtId="165" fontId="10" fillId="0" borderId="3" xfId="3" applyNumberFormat="1" applyFont="1" applyFill="1" applyBorder="1"/>
    <xf numFmtId="165" fontId="8" fillId="0" borderId="3" xfId="3" applyNumberFormat="1" applyFont="1" applyFill="1" applyBorder="1"/>
    <xf numFmtId="165" fontId="8" fillId="0" borderId="6" xfId="0" applyNumberFormat="1" applyFont="1" applyBorder="1"/>
    <xf numFmtId="165" fontId="8" fillId="0" borderId="22" xfId="0" applyNumberFormat="1" applyFont="1" applyFill="1" applyBorder="1" applyAlignment="1"/>
    <xf numFmtId="165" fontId="8" fillId="0" borderId="29" xfId="0" applyNumberFormat="1" applyFont="1" applyFill="1" applyBorder="1" applyAlignment="1"/>
    <xf numFmtId="165" fontId="20" fillId="0" borderId="8" xfId="0" applyNumberFormat="1" applyFont="1" applyBorder="1"/>
    <xf numFmtId="165" fontId="20" fillId="0" borderId="3" xfId="0" applyNumberFormat="1" applyFont="1" applyBorder="1"/>
    <xf numFmtId="165" fontId="6" fillId="0" borderId="0" xfId="0" applyNumberFormat="1" applyFont="1" applyBorder="1" applyAlignment="1">
      <alignment horizontal="centerContinuous"/>
    </xf>
    <xf numFmtId="165" fontId="6" fillId="0" borderId="0" xfId="0" applyNumberFormat="1" applyFont="1" applyBorder="1" applyAlignment="1">
      <alignment horizontal="center"/>
    </xf>
    <xf numFmtId="165" fontId="7" fillId="0" borderId="0" xfId="0" applyNumberFormat="1" applyFont="1" applyFill="1" applyBorder="1" applyAlignment="1">
      <alignment horizontal="center"/>
    </xf>
    <xf numFmtId="165" fontId="3" fillId="0" borderId="0" xfId="0" applyNumberFormat="1" applyFont="1" applyBorder="1"/>
    <xf numFmtId="1" fontId="10" fillId="0" borderId="0" xfId="0" applyNumberFormat="1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center"/>
    </xf>
    <xf numFmtId="166" fontId="8" fillId="0" borderId="0" xfId="0" applyNumberFormat="1" applyFont="1" applyFill="1" applyBorder="1" applyAlignment="1">
      <alignment horizontal="center"/>
    </xf>
    <xf numFmtId="166" fontId="10" fillId="0" borderId="0" xfId="0" applyNumberFormat="1" applyFont="1" applyFill="1" applyBorder="1" applyAlignment="1">
      <alignment horizontal="center"/>
    </xf>
    <xf numFmtId="166" fontId="8" fillId="0" borderId="0" xfId="0" applyNumberFormat="1" applyFont="1" applyFill="1" applyBorder="1"/>
    <xf numFmtId="166" fontId="8" fillId="0" borderId="0" xfId="0" applyNumberFormat="1" applyFont="1" applyFill="1" applyBorder="1" applyAlignment="1"/>
    <xf numFmtId="166" fontId="10" fillId="0" borderId="0" xfId="0" applyNumberFormat="1" applyFont="1" applyFill="1" applyBorder="1"/>
    <xf numFmtId="166" fontId="8" fillId="0" borderId="0" xfId="0" applyNumberFormat="1" applyFont="1" applyFill="1" applyBorder="1" applyAlignment="1">
      <alignment horizontal="right"/>
    </xf>
    <xf numFmtId="165" fontId="2" fillId="0" borderId="0" xfId="0" applyNumberFormat="1" applyFont="1" applyAlignment="1"/>
    <xf numFmtId="165" fontId="4" fillId="0" borderId="0" xfId="0" applyNumberFormat="1" applyFont="1" applyAlignment="1"/>
    <xf numFmtId="165" fontId="10" fillId="0" borderId="29" xfId="0" applyNumberFormat="1" applyFont="1" applyFill="1" applyBorder="1"/>
    <xf numFmtId="4" fontId="8" fillId="0" borderId="31" xfId="0" applyNumberFormat="1" applyFont="1" applyFill="1" applyBorder="1"/>
    <xf numFmtId="165" fontId="10" fillId="0" borderId="21" xfId="1" applyNumberFormat="1" applyFont="1" applyBorder="1" applyAlignment="1">
      <alignment horizontal="right"/>
    </xf>
    <xf numFmtId="166" fontId="8" fillId="0" borderId="3" xfId="0" applyNumberFormat="1" applyFont="1" applyFill="1" applyBorder="1"/>
    <xf numFmtId="166" fontId="8" fillId="0" borderId="3" xfId="0" applyNumberFormat="1" applyFont="1" applyFill="1" applyBorder="1" applyAlignment="1">
      <alignment horizontal="center"/>
    </xf>
    <xf numFmtId="165" fontId="10" fillId="0" borderId="32" xfId="0" applyNumberFormat="1" applyFont="1" applyFill="1" applyBorder="1" applyAlignment="1">
      <alignment horizontal="center"/>
    </xf>
    <xf numFmtId="1" fontId="10" fillId="0" borderId="33" xfId="0" applyNumberFormat="1" applyFont="1" applyFill="1" applyBorder="1" applyAlignment="1">
      <alignment horizontal="center"/>
    </xf>
    <xf numFmtId="165" fontId="8" fillId="0" borderId="34" xfId="0" applyNumberFormat="1" applyFont="1" applyFill="1" applyBorder="1"/>
    <xf numFmtId="165" fontId="10" fillId="0" borderId="33" xfId="0" applyNumberFormat="1" applyFont="1" applyFill="1" applyBorder="1"/>
    <xf numFmtId="165" fontId="10" fillId="0" borderId="35" xfId="0" applyNumberFormat="1" applyFont="1" applyFill="1" applyBorder="1"/>
    <xf numFmtId="165" fontId="10" fillId="0" borderId="35" xfId="0" applyNumberFormat="1" applyFont="1" applyFill="1" applyBorder="1" applyProtection="1"/>
    <xf numFmtId="165" fontId="8" fillId="0" borderId="35" xfId="0" applyNumberFormat="1" applyFont="1" applyFill="1" applyBorder="1"/>
    <xf numFmtId="165" fontId="8" fillId="0" borderId="35" xfId="0" applyNumberFormat="1" applyFont="1" applyFill="1" applyBorder="1" applyAlignment="1">
      <alignment horizontal="center"/>
    </xf>
    <xf numFmtId="165" fontId="10" fillId="0" borderId="33" xfId="0" applyNumberFormat="1" applyFont="1" applyFill="1" applyBorder="1" applyAlignment="1"/>
    <xf numFmtId="165" fontId="10" fillId="0" borderId="36" xfId="0" applyNumberFormat="1" applyFont="1" applyFill="1" applyBorder="1" applyAlignment="1"/>
    <xf numFmtId="165" fontId="10" fillId="0" borderId="35" xfId="0" applyNumberFormat="1" applyFont="1" applyFill="1" applyBorder="1" applyAlignment="1"/>
    <xf numFmtId="165" fontId="8" fillId="0" borderId="35" xfId="0" applyNumberFormat="1" applyFont="1" applyFill="1" applyBorder="1" applyAlignment="1"/>
    <xf numFmtId="165" fontId="8" fillId="0" borderId="37" xfId="0" applyNumberFormat="1" applyFont="1" applyFill="1" applyBorder="1" applyAlignment="1"/>
    <xf numFmtId="165" fontId="10" fillId="0" borderId="8" xfId="0" applyNumberFormat="1" applyFont="1" applyFill="1" applyBorder="1" applyAlignment="1">
      <alignment horizontal="right"/>
    </xf>
    <xf numFmtId="165" fontId="10" fillId="0" borderId="27" xfId="0" applyNumberFormat="1" applyFont="1" applyFill="1" applyBorder="1" applyAlignment="1"/>
    <xf numFmtId="165" fontId="2" fillId="0" borderId="0" xfId="0" applyNumberFormat="1" applyFont="1" applyAlignment="1">
      <alignment wrapText="1"/>
    </xf>
    <xf numFmtId="165" fontId="10" fillId="0" borderId="4" xfId="0" applyNumberFormat="1" applyFont="1" applyBorder="1" applyAlignment="1">
      <alignment horizontal="right"/>
    </xf>
    <xf numFmtId="165" fontId="10" fillId="0" borderId="5" xfId="0" applyNumberFormat="1" applyFont="1" applyBorder="1" applyAlignment="1">
      <alignment horizontal="right"/>
    </xf>
    <xf numFmtId="165" fontId="10" fillId="0" borderId="21" xfId="0" applyNumberFormat="1" applyFont="1" applyBorder="1" applyAlignment="1">
      <alignment horizontal="right"/>
    </xf>
    <xf numFmtId="165" fontId="10" fillId="0" borderId="8" xfId="0" applyNumberFormat="1" applyFont="1" applyBorder="1" applyAlignment="1">
      <alignment horizontal="right"/>
    </xf>
    <xf numFmtId="165" fontId="8" fillId="0" borderId="21" xfId="2" applyNumberFormat="1" applyFont="1" applyBorder="1" applyAlignment="1">
      <alignment horizontal="right"/>
    </xf>
    <xf numFmtId="165" fontId="8" fillId="0" borderId="8" xfId="2" applyNumberFormat="1" applyFont="1" applyBorder="1" applyAlignment="1">
      <alignment horizontal="right"/>
    </xf>
    <xf numFmtId="165" fontId="10" fillId="0" borderId="21" xfId="0" applyNumberFormat="1" applyFont="1" applyFill="1" applyBorder="1" applyAlignment="1">
      <alignment horizontal="right"/>
    </xf>
    <xf numFmtId="165" fontId="8" fillId="0" borderId="21" xfId="3" applyNumberFormat="1" applyFont="1" applyFill="1" applyBorder="1" applyAlignment="1">
      <alignment horizontal="right"/>
    </xf>
    <xf numFmtId="165" fontId="8" fillId="0" borderId="8" xfId="3" applyNumberFormat="1" applyFont="1" applyFill="1" applyBorder="1" applyAlignment="1">
      <alignment horizontal="right"/>
    </xf>
    <xf numFmtId="165" fontId="10" fillId="0" borderId="21" xfId="3" applyNumberFormat="1" applyFont="1" applyFill="1" applyBorder="1" applyAlignment="1">
      <alignment horizontal="right"/>
    </xf>
    <xf numFmtId="165" fontId="10" fillId="0" borderId="8" xfId="3" applyNumberFormat="1" applyFont="1" applyFill="1" applyBorder="1" applyAlignment="1">
      <alignment horizontal="right"/>
    </xf>
    <xf numFmtId="165" fontId="8" fillId="0" borderId="21" xfId="0" applyNumberFormat="1" applyFont="1" applyFill="1" applyBorder="1" applyAlignment="1">
      <alignment horizontal="right"/>
    </xf>
    <xf numFmtId="165" fontId="10" fillId="0" borderId="4" xfId="0" applyNumberFormat="1" applyFont="1" applyFill="1" applyBorder="1" applyAlignment="1">
      <alignment horizontal="right"/>
    </xf>
    <xf numFmtId="165" fontId="10" fillId="0" borderId="5" xfId="0" applyNumberFormat="1" applyFont="1" applyFill="1" applyBorder="1" applyAlignment="1">
      <alignment horizontal="right"/>
    </xf>
    <xf numFmtId="165" fontId="10" fillId="0" borderId="18" xfId="0" applyNumberFormat="1" applyFont="1" applyFill="1" applyBorder="1" applyAlignment="1">
      <alignment horizontal="right"/>
    </xf>
    <xf numFmtId="165" fontId="8" fillId="0" borderId="8" xfId="3" applyNumberFormat="1" applyFont="1" applyBorder="1" applyAlignment="1">
      <alignment horizontal="right"/>
    </xf>
    <xf numFmtId="49" fontId="10" fillId="0" borderId="0" xfId="0" applyNumberFormat="1" applyFont="1"/>
    <xf numFmtId="9" fontId="8" fillId="0" borderId="0" xfId="4" applyFont="1" applyFill="1" applyBorder="1" applyAlignment="1"/>
    <xf numFmtId="165" fontId="21" fillId="0" borderId="0" xfId="0" applyNumberFormat="1" applyFont="1"/>
    <xf numFmtId="165" fontId="22" fillId="0" borderId="0" xfId="0" applyNumberFormat="1" applyFont="1"/>
    <xf numFmtId="9" fontId="8" fillId="0" borderId="0" xfId="4" applyFont="1"/>
    <xf numFmtId="165" fontId="8" fillId="0" borderId="35" xfId="0" applyNumberFormat="1" applyFont="1" applyFill="1" applyBorder="1" applyAlignment="1">
      <alignment horizontal="right"/>
    </xf>
    <xf numFmtId="165" fontId="10" fillId="0" borderId="0" xfId="0" applyNumberFormat="1" applyFont="1" applyAlignment="1"/>
    <xf numFmtId="170" fontId="8" fillId="0" borderId="8" xfId="0" applyNumberFormat="1" applyFont="1" applyFill="1" applyBorder="1" applyAlignment="1">
      <alignment horizontal="center"/>
    </xf>
    <xf numFmtId="165" fontId="8" fillId="0" borderId="21" xfId="3" applyNumberFormat="1" applyFont="1" applyFill="1" applyBorder="1"/>
    <xf numFmtId="165" fontId="10" fillId="0" borderId="21" xfId="0" applyNumberFormat="1" applyFont="1" applyFill="1" applyBorder="1"/>
    <xf numFmtId="170" fontId="8" fillId="0" borderId="3" xfId="3" applyNumberFormat="1" applyFont="1" applyFill="1" applyBorder="1" applyAlignment="1">
      <alignment horizontal="center"/>
    </xf>
    <xf numFmtId="9" fontId="3" fillId="0" borderId="0" xfId="4" applyFont="1"/>
    <xf numFmtId="170" fontId="3" fillId="0" borderId="0" xfId="4" applyNumberFormat="1" applyFont="1"/>
    <xf numFmtId="170" fontId="3" fillId="0" borderId="0" xfId="0" applyNumberFormat="1" applyFont="1"/>
    <xf numFmtId="170" fontId="3" fillId="0" borderId="0" xfId="0" applyNumberFormat="1" applyFont="1" applyAlignment="1">
      <alignment horizontal="center"/>
    </xf>
    <xf numFmtId="170" fontId="3" fillId="0" borderId="0" xfId="0" applyNumberFormat="1" applyFont="1" applyFill="1"/>
    <xf numFmtId="166" fontId="8" fillId="0" borderId="21" xfId="0" applyNumberFormat="1" applyFont="1" applyFill="1" applyBorder="1" applyAlignment="1">
      <alignment horizontal="center"/>
    </xf>
    <xf numFmtId="165" fontId="10" fillId="0" borderId="38" xfId="0" applyNumberFormat="1" applyFont="1" applyFill="1" applyBorder="1"/>
    <xf numFmtId="166" fontId="8" fillId="0" borderId="21" xfId="0" applyNumberFormat="1" applyFont="1" applyFill="1" applyBorder="1"/>
    <xf numFmtId="166" fontId="8" fillId="0" borderId="6" xfId="0" applyNumberFormat="1" applyFont="1" applyFill="1" applyBorder="1" applyAlignment="1">
      <alignment horizontal="right"/>
    </xf>
    <xf numFmtId="165" fontId="10" fillId="0" borderId="21" xfId="0" applyNumberFormat="1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165" fontId="10" fillId="0" borderId="21" xfId="0" applyNumberFormat="1" applyFont="1" applyBorder="1"/>
    <xf numFmtId="165" fontId="8" fillId="0" borderId="23" xfId="0" applyNumberFormat="1" applyFont="1" applyFill="1" applyBorder="1"/>
    <xf numFmtId="165" fontId="10" fillId="0" borderId="10" xfId="0" applyNumberFormat="1" applyFont="1" applyBorder="1" applyAlignment="1">
      <alignment horizontal="right"/>
    </xf>
    <xf numFmtId="165" fontId="10" fillId="0" borderId="7" xfId="0" applyNumberFormat="1" applyFont="1" applyFill="1" applyBorder="1" applyAlignment="1">
      <alignment horizontal="center" vertical="center"/>
    </xf>
    <xf numFmtId="165" fontId="10" fillId="0" borderId="26" xfId="0" applyNumberFormat="1" applyFont="1" applyFill="1" applyBorder="1" applyAlignment="1">
      <alignment horizontal="center" vertical="center"/>
    </xf>
    <xf numFmtId="165" fontId="10" fillId="0" borderId="21" xfId="3" applyNumberFormat="1" applyFont="1" applyFill="1" applyBorder="1"/>
    <xf numFmtId="165" fontId="10" fillId="0" borderId="7" xfId="0" applyNumberFormat="1" applyFont="1" applyFill="1" applyBorder="1" applyAlignment="1">
      <alignment vertical="center"/>
    </xf>
    <xf numFmtId="165" fontId="8" fillId="0" borderId="21" xfId="0" applyNumberFormat="1" applyFont="1" applyBorder="1" applyAlignment="1">
      <alignment horizontal="right"/>
    </xf>
    <xf numFmtId="170" fontId="10" fillId="0" borderId="21" xfId="0" applyNumberFormat="1" applyFont="1" applyBorder="1" applyAlignment="1">
      <alignment horizontal="center"/>
    </xf>
    <xf numFmtId="165" fontId="10" fillId="0" borderId="10" xfId="0" applyNumberFormat="1" applyFont="1" applyFill="1" applyBorder="1" applyAlignment="1">
      <alignment horizontal="center"/>
    </xf>
    <xf numFmtId="165" fontId="8" fillId="0" borderId="21" xfId="0" applyNumberFormat="1" applyFont="1" applyFill="1" applyBorder="1"/>
    <xf numFmtId="166" fontId="8" fillId="0" borderId="4" xfId="0" applyNumberFormat="1" applyFont="1" applyFill="1" applyBorder="1" applyAlignment="1">
      <alignment horizontal="center"/>
    </xf>
    <xf numFmtId="165" fontId="10" fillId="0" borderId="10" xfId="0" applyNumberFormat="1" applyFont="1" applyFill="1" applyBorder="1"/>
    <xf numFmtId="165" fontId="10" fillId="0" borderId="10" xfId="0" applyNumberFormat="1" applyFont="1" applyBorder="1"/>
    <xf numFmtId="165" fontId="6" fillId="0" borderId="0" xfId="0" applyNumberFormat="1" applyFont="1" applyFill="1" applyAlignment="1">
      <alignment horizontal="center"/>
    </xf>
    <xf numFmtId="3" fontId="8" fillId="0" borderId="8" xfId="0" applyNumberFormat="1" applyFont="1" applyFill="1" applyBorder="1" applyAlignment="1">
      <alignment horizontal="right"/>
    </xf>
    <xf numFmtId="170" fontId="8" fillId="0" borderId="8" xfId="0" applyNumberFormat="1" applyFont="1" applyFill="1" applyBorder="1" applyAlignment="1">
      <alignment horizontal="right"/>
    </xf>
    <xf numFmtId="170" fontId="8" fillId="0" borderId="35" xfId="0" applyNumberFormat="1" applyFont="1" applyFill="1" applyBorder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9" fontId="2" fillId="0" borderId="0" xfId="0" applyNumberFormat="1" applyFont="1" applyFill="1" applyAlignment="1">
      <alignment horizontal="center"/>
    </xf>
    <xf numFmtId="165" fontId="6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49" fontId="10" fillId="0" borderId="1" xfId="0" applyNumberFormat="1" applyFont="1" applyFill="1" applyBorder="1" applyAlignment="1">
      <alignment horizontal="center" wrapText="1"/>
    </xf>
    <xf numFmtId="49" fontId="10" fillId="0" borderId="5" xfId="0" applyNumberFormat="1" applyFont="1" applyFill="1" applyBorder="1" applyAlignment="1">
      <alignment horizontal="center" wrapText="1"/>
    </xf>
    <xf numFmtId="49" fontId="10" fillId="0" borderId="2" xfId="0" applyNumberFormat="1" applyFont="1" applyFill="1" applyBorder="1" applyAlignment="1">
      <alignment horizontal="center" wrapText="1"/>
    </xf>
    <xf numFmtId="49" fontId="10" fillId="0" borderId="6" xfId="0" applyNumberFormat="1" applyFont="1" applyFill="1" applyBorder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165" fontId="6" fillId="0" borderId="0" xfId="0" applyNumberFormat="1" applyFont="1" applyFill="1" applyAlignment="1">
      <alignment horizontal="center" wrapText="1"/>
    </xf>
    <xf numFmtId="165" fontId="6" fillId="0" borderId="0" xfId="0" applyNumberFormat="1" applyFont="1" applyFill="1" applyBorder="1" applyAlignment="1">
      <alignment horizontal="center" wrapText="1"/>
    </xf>
    <xf numFmtId="165" fontId="7" fillId="0" borderId="0" xfId="0" applyNumberFormat="1" applyFont="1" applyFill="1" applyAlignment="1">
      <alignment horizontal="center" wrapText="1"/>
    </xf>
    <xf numFmtId="165" fontId="4" fillId="0" borderId="0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 wrapText="1"/>
    </xf>
  </cellXfs>
  <cellStyles count="5">
    <cellStyle name="Millares [0]" xfId="1" builtinId="6"/>
    <cellStyle name="Normal" xfId="0" builtinId="0"/>
    <cellStyle name="Normal 2" xfId="2"/>
    <cellStyle name="Normal 3" xfId="3"/>
    <cellStyle name="Porcentual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A1:L53"/>
  <sheetViews>
    <sheetView view="pageBreakPreview" topLeftCell="A18" zoomScaleNormal="90" zoomScaleSheetLayoutView="100" workbookViewId="0">
      <selection activeCell="H44" sqref="H44"/>
    </sheetView>
  </sheetViews>
  <sheetFormatPr baseColWidth="10" defaultColWidth="11.42578125" defaultRowHeight="12.75"/>
  <cols>
    <col min="1" max="1" width="0.85546875" style="1" customWidth="1"/>
    <col min="2" max="2" width="54.5703125" style="1" customWidth="1"/>
    <col min="3" max="3" width="14.5703125" style="52" customWidth="1"/>
    <col min="4" max="4" width="11.28515625" style="70" customWidth="1"/>
    <col min="5" max="5" width="11.28515625" style="1" customWidth="1"/>
    <col min="6" max="6" width="0.85546875" style="1" customWidth="1"/>
    <col min="7" max="7" width="49.42578125" style="1" bestFit="1" customWidth="1"/>
    <col min="8" max="8" width="14.5703125" style="55" customWidth="1"/>
    <col min="9" max="10" width="11.7109375" style="1" customWidth="1"/>
    <col min="11" max="12" width="12.5703125" style="1" customWidth="1"/>
    <col min="13" max="16384" width="11.42578125" style="1"/>
  </cols>
  <sheetData>
    <row r="1" spans="1:12" s="121" customFormat="1" ht="20.25" customHeight="1">
      <c r="A1" s="287" t="s">
        <v>175</v>
      </c>
      <c r="B1" s="287"/>
      <c r="C1" s="287"/>
      <c r="D1" s="287"/>
      <c r="E1" s="287"/>
      <c r="F1" s="287"/>
      <c r="G1" s="287"/>
      <c r="H1" s="287"/>
      <c r="I1" s="287"/>
      <c r="J1" s="287"/>
    </row>
    <row r="3" spans="1:12" ht="15.75">
      <c r="A3" s="289" t="s">
        <v>223</v>
      </c>
      <c r="B3" s="289"/>
      <c r="C3" s="289"/>
      <c r="D3" s="289"/>
      <c r="E3" s="289"/>
      <c r="F3" s="289"/>
      <c r="G3" s="289"/>
      <c r="H3" s="289"/>
      <c r="I3" s="289"/>
      <c r="J3" s="289"/>
      <c r="K3" s="3"/>
      <c r="L3" s="3"/>
    </row>
    <row r="4" spans="1:12" ht="15">
      <c r="A4" s="288" t="s">
        <v>43</v>
      </c>
      <c r="B4" s="288"/>
      <c r="C4" s="288"/>
      <c r="D4" s="288"/>
      <c r="E4" s="288"/>
      <c r="F4" s="288"/>
      <c r="G4" s="288"/>
      <c r="H4" s="288"/>
      <c r="I4" s="288"/>
      <c r="J4" s="288"/>
      <c r="K4" s="5"/>
      <c r="L4" s="5"/>
    </row>
    <row r="5" spans="1:12" ht="13.5" thickBot="1">
      <c r="I5" s="7"/>
      <c r="J5" s="7"/>
      <c r="K5" s="7"/>
      <c r="L5" s="7"/>
    </row>
    <row r="6" spans="1:12" s="26" customFormat="1" ht="12.75" customHeight="1">
      <c r="A6" s="86"/>
      <c r="B6" s="87"/>
      <c r="C6" s="8" t="s">
        <v>4</v>
      </c>
      <c r="D6" s="290" t="s">
        <v>225</v>
      </c>
      <c r="E6" s="290" t="s">
        <v>220</v>
      </c>
      <c r="F6" s="87"/>
      <c r="G6" s="87"/>
      <c r="H6" s="8" t="s">
        <v>4</v>
      </c>
      <c r="I6" s="290" t="s">
        <v>225</v>
      </c>
      <c r="J6" s="292" t="s">
        <v>220</v>
      </c>
      <c r="K6" s="10"/>
      <c r="L6" s="10"/>
    </row>
    <row r="7" spans="1:12" s="246" customFormat="1" ht="12.75" customHeight="1">
      <c r="A7" s="133"/>
      <c r="B7" s="134" t="s">
        <v>1</v>
      </c>
      <c r="C7" s="135" t="s">
        <v>5</v>
      </c>
      <c r="D7" s="291"/>
      <c r="E7" s="291"/>
      <c r="F7" s="136"/>
      <c r="G7" s="134" t="s">
        <v>50</v>
      </c>
      <c r="H7" s="135" t="s">
        <v>5</v>
      </c>
      <c r="I7" s="291"/>
      <c r="J7" s="293"/>
      <c r="K7" s="137"/>
      <c r="L7" s="137"/>
    </row>
    <row r="8" spans="1:12" s="22" customFormat="1" ht="12.75" customHeight="1">
      <c r="A8" s="89"/>
      <c r="B8" s="17"/>
      <c r="C8" s="90"/>
      <c r="D8" s="210"/>
      <c r="E8" s="91"/>
      <c r="F8" s="92"/>
      <c r="G8" s="100"/>
      <c r="H8" s="103"/>
      <c r="I8" s="82"/>
      <c r="J8" s="109"/>
      <c r="K8" s="36"/>
      <c r="L8" s="36"/>
    </row>
    <row r="9" spans="1:12" s="26" customFormat="1" ht="12.75" customHeight="1">
      <c r="A9" s="94"/>
      <c r="B9" s="14" t="s">
        <v>51</v>
      </c>
      <c r="C9" s="53"/>
      <c r="D9" s="230">
        <f>+D10+D13+D17+D18+D21+D22</f>
        <v>310286298</v>
      </c>
      <c r="E9" s="231">
        <v>301975029</v>
      </c>
      <c r="F9" s="14"/>
      <c r="G9" s="37" t="s">
        <v>57</v>
      </c>
      <c r="H9" s="53" t="s">
        <v>102</v>
      </c>
      <c r="I9" s="184">
        <f>+I10+I14+I15</f>
        <v>299990349</v>
      </c>
      <c r="J9" s="185">
        <v>296249228</v>
      </c>
      <c r="K9" s="37"/>
      <c r="L9" s="37"/>
    </row>
    <row r="10" spans="1:12" s="26" customFormat="1" ht="12.75" customHeight="1">
      <c r="A10" s="95"/>
      <c r="B10" s="37" t="s">
        <v>52</v>
      </c>
      <c r="C10" s="53" t="s">
        <v>44</v>
      </c>
      <c r="D10" s="232">
        <f>+D11+D12</f>
        <v>44090744</v>
      </c>
      <c r="E10" s="233">
        <v>42658232</v>
      </c>
      <c r="F10" s="37"/>
      <c r="G10" s="101" t="s">
        <v>196</v>
      </c>
      <c r="H10" s="53" t="s">
        <v>156</v>
      </c>
      <c r="I10" s="97">
        <f>+SUM(I11:I13)</f>
        <v>160972208</v>
      </c>
      <c r="J10" s="84">
        <v>162386265</v>
      </c>
      <c r="K10" s="15"/>
      <c r="L10" s="15"/>
    </row>
    <row r="11" spans="1:12" s="26" customFormat="1" ht="12.75" customHeight="1">
      <c r="A11" s="95"/>
      <c r="B11" s="36" t="s">
        <v>87</v>
      </c>
      <c r="C11" s="53"/>
      <c r="D11" s="234">
        <v>7675289</v>
      </c>
      <c r="E11" s="235">
        <v>4806089</v>
      </c>
      <c r="F11" s="36"/>
      <c r="G11" s="37" t="s">
        <v>179</v>
      </c>
      <c r="H11" s="53"/>
      <c r="I11" s="186">
        <v>601012</v>
      </c>
      <c r="J11" s="187">
        <v>601012</v>
      </c>
      <c r="K11" s="15"/>
      <c r="L11" s="15"/>
    </row>
    <row r="12" spans="1:12" s="22" customFormat="1" ht="12.75" customHeight="1">
      <c r="A12" s="96"/>
      <c r="B12" s="36" t="s">
        <v>88</v>
      </c>
      <c r="C12" s="53"/>
      <c r="D12" s="234">
        <v>36415455</v>
      </c>
      <c r="E12" s="235">
        <v>37852143</v>
      </c>
      <c r="F12" s="36"/>
      <c r="G12" s="37" t="s">
        <v>12</v>
      </c>
      <c r="H12" s="53"/>
      <c r="I12" s="186">
        <v>161781004</v>
      </c>
      <c r="J12" s="187">
        <v>161428615</v>
      </c>
      <c r="K12" s="15"/>
      <c r="L12" s="15"/>
    </row>
    <row r="13" spans="1:12" s="22" customFormat="1" ht="12.75" customHeight="1">
      <c r="A13" s="96"/>
      <c r="B13" s="37" t="s">
        <v>53</v>
      </c>
      <c r="C13" s="53" t="s">
        <v>41</v>
      </c>
      <c r="D13" s="232">
        <f>+SUM(D14:D16)</f>
        <v>177238588</v>
      </c>
      <c r="E13" s="233">
        <v>170986865</v>
      </c>
      <c r="F13" s="93"/>
      <c r="G13" s="14" t="s">
        <v>180</v>
      </c>
      <c r="H13" s="53"/>
      <c r="I13" s="186">
        <f>-1409809+1</f>
        <v>-1409808</v>
      </c>
      <c r="J13" s="187">
        <v>356638</v>
      </c>
      <c r="K13" s="6"/>
      <c r="L13" s="6"/>
    </row>
    <row r="14" spans="1:12" s="22" customFormat="1" ht="12.75" customHeight="1">
      <c r="A14" s="96"/>
      <c r="B14" s="36" t="s">
        <v>89</v>
      </c>
      <c r="C14" s="68"/>
      <c r="D14" s="234">
        <v>97486569</v>
      </c>
      <c r="E14" s="235">
        <v>95295845</v>
      </c>
      <c r="F14" s="93"/>
      <c r="G14" s="14" t="s">
        <v>99</v>
      </c>
      <c r="H14" s="53" t="s">
        <v>157</v>
      </c>
      <c r="I14" s="240">
        <v>135920815</v>
      </c>
      <c r="J14" s="188">
        <v>130478035</v>
      </c>
      <c r="K14" s="18"/>
      <c r="L14" s="18"/>
    </row>
    <row r="15" spans="1:12" s="22" customFormat="1" ht="12.75" customHeight="1">
      <c r="A15" s="96"/>
      <c r="B15" s="36" t="s">
        <v>8</v>
      </c>
      <c r="C15" s="68"/>
      <c r="D15" s="234">
        <v>78249690</v>
      </c>
      <c r="E15" s="235">
        <v>75573008</v>
      </c>
      <c r="F15" s="93"/>
      <c r="G15" s="14" t="s">
        <v>100</v>
      </c>
      <c r="H15" s="53" t="s">
        <v>158</v>
      </c>
      <c r="I15" s="240">
        <v>3097326</v>
      </c>
      <c r="J15" s="188">
        <v>3384928</v>
      </c>
      <c r="K15" s="18"/>
      <c r="L15" s="18"/>
    </row>
    <row r="16" spans="1:12" s="22" customFormat="1" ht="12.75" customHeight="1">
      <c r="A16" s="96"/>
      <c r="B16" s="36" t="s">
        <v>90</v>
      </c>
      <c r="C16" s="68"/>
      <c r="D16" s="234">
        <v>1502329</v>
      </c>
      <c r="E16" s="235">
        <v>118012</v>
      </c>
      <c r="F16" s="93"/>
      <c r="G16" s="14"/>
      <c r="H16" s="53"/>
      <c r="I16" s="183"/>
      <c r="J16" s="188"/>
      <c r="K16" s="18"/>
      <c r="L16" s="18"/>
    </row>
    <row r="17" spans="1:12" s="22" customFormat="1" ht="12.75" customHeight="1">
      <c r="A17" s="96"/>
      <c r="B17" s="37" t="s">
        <v>91</v>
      </c>
      <c r="C17" s="53" t="s">
        <v>92</v>
      </c>
      <c r="D17" s="232">
        <v>24628642</v>
      </c>
      <c r="E17" s="233">
        <v>20831544</v>
      </c>
      <c r="F17" s="93"/>
      <c r="G17" s="37" t="s">
        <v>58</v>
      </c>
      <c r="H17" s="53"/>
      <c r="I17" s="180">
        <f>+I18+I19+I23+I24+I25</f>
        <v>80067295</v>
      </c>
      <c r="J17" s="99">
        <v>76795686</v>
      </c>
      <c r="K17" s="18"/>
      <c r="L17" s="18"/>
    </row>
    <row r="18" spans="1:12" s="22" customFormat="1" ht="12.75" customHeight="1">
      <c r="A18" s="96"/>
      <c r="B18" s="37" t="s">
        <v>181</v>
      </c>
      <c r="C18" s="53" t="s">
        <v>45</v>
      </c>
      <c r="D18" s="236">
        <f>+D19+D20</f>
        <v>30301583</v>
      </c>
      <c r="E18" s="227">
        <v>33884004</v>
      </c>
      <c r="F18" s="93"/>
      <c r="G18" s="37" t="s">
        <v>101</v>
      </c>
      <c r="H18" s="53" t="s">
        <v>159</v>
      </c>
      <c r="I18" s="97">
        <v>5993249</v>
      </c>
      <c r="J18" s="84">
        <v>6683077</v>
      </c>
      <c r="K18" s="18"/>
      <c r="L18" s="172"/>
    </row>
    <row r="19" spans="1:12" s="22" customFormat="1" ht="12.75" customHeight="1">
      <c r="A19" s="96"/>
      <c r="B19" s="36" t="s">
        <v>93</v>
      </c>
      <c r="C19" s="68"/>
      <c r="D19" s="237">
        <v>27370983</v>
      </c>
      <c r="E19" s="238">
        <v>28817733</v>
      </c>
      <c r="F19" s="93"/>
      <c r="G19" s="37" t="s">
        <v>103</v>
      </c>
      <c r="H19" s="53" t="s">
        <v>139</v>
      </c>
      <c r="I19" s="97">
        <f>+SUM(I20:I22)</f>
        <v>66272376</v>
      </c>
      <c r="J19" s="84">
        <v>60965499</v>
      </c>
      <c r="K19" s="18"/>
      <c r="L19" s="18"/>
    </row>
    <row r="20" spans="1:12" s="22" customFormat="1" ht="12.75" customHeight="1">
      <c r="A20" s="96"/>
      <c r="B20" s="36" t="s">
        <v>9</v>
      </c>
      <c r="C20" s="68"/>
      <c r="D20" s="237">
        <v>2930600</v>
      </c>
      <c r="E20" s="238">
        <v>5066271</v>
      </c>
      <c r="F20" s="93"/>
      <c r="G20" s="36" t="s">
        <v>104</v>
      </c>
      <c r="H20" s="53"/>
      <c r="I20" s="182">
        <v>64195097</v>
      </c>
      <c r="J20" s="189">
        <v>59943601</v>
      </c>
      <c r="K20" s="18"/>
      <c r="L20" s="18"/>
    </row>
    <row r="21" spans="1:12" s="22" customFormat="1" ht="12.75" customHeight="1">
      <c r="A21" s="96"/>
      <c r="B21" s="37" t="s">
        <v>94</v>
      </c>
      <c r="C21" s="53" t="s">
        <v>46</v>
      </c>
      <c r="D21" s="239">
        <v>20309364</v>
      </c>
      <c r="E21" s="240">
        <v>21490192</v>
      </c>
      <c r="F21" s="93"/>
      <c r="G21" s="36" t="s">
        <v>105</v>
      </c>
      <c r="H21" s="53"/>
      <c r="I21" s="182">
        <v>1396661</v>
      </c>
      <c r="J21" s="189">
        <v>283390</v>
      </c>
      <c r="K21" s="6"/>
      <c r="L21" s="6"/>
    </row>
    <row r="22" spans="1:12" s="22" customFormat="1" ht="12.75" customHeight="1">
      <c r="A22" s="96"/>
      <c r="B22" s="37" t="s">
        <v>95</v>
      </c>
      <c r="C22" s="53" t="s">
        <v>154</v>
      </c>
      <c r="D22" s="239">
        <v>13717377</v>
      </c>
      <c r="E22" s="240">
        <v>12124192</v>
      </c>
      <c r="F22" s="36"/>
      <c r="G22" s="36" t="s">
        <v>106</v>
      </c>
      <c r="H22" s="68"/>
      <c r="I22" s="182">
        <v>680618</v>
      </c>
      <c r="J22" s="189">
        <v>738508</v>
      </c>
      <c r="K22" s="6"/>
      <c r="L22" s="6"/>
    </row>
    <row r="23" spans="1:12" s="22" customFormat="1" ht="12.75" customHeight="1">
      <c r="A23" s="96"/>
      <c r="B23" s="37"/>
      <c r="C23" s="53"/>
      <c r="D23" s="241"/>
      <c r="E23" s="127"/>
      <c r="F23" s="93"/>
      <c r="G23" s="37" t="s">
        <v>183</v>
      </c>
      <c r="H23" s="53" t="s">
        <v>86</v>
      </c>
      <c r="I23" s="97">
        <v>1141757</v>
      </c>
      <c r="J23" s="48">
        <v>1068145</v>
      </c>
      <c r="L23" s="17"/>
    </row>
    <row r="24" spans="1:12" s="26" customFormat="1" ht="12.75" customHeight="1">
      <c r="A24" s="94"/>
      <c r="B24" s="14"/>
      <c r="C24" s="97"/>
      <c r="D24" s="236"/>
      <c r="E24" s="227"/>
      <c r="F24" s="79"/>
      <c r="G24" s="14" t="s">
        <v>13</v>
      </c>
      <c r="H24" s="64" t="s">
        <v>154</v>
      </c>
      <c r="I24" s="97">
        <v>6203546</v>
      </c>
      <c r="J24" s="48">
        <v>7733330</v>
      </c>
      <c r="K24" s="37"/>
      <c r="L24" s="37"/>
    </row>
    <row r="25" spans="1:12" s="22" customFormat="1" ht="12.75" customHeight="1">
      <c r="A25" s="96"/>
      <c r="B25" s="17"/>
      <c r="C25" s="122"/>
      <c r="D25" s="241"/>
      <c r="E25" s="127"/>
      <c r="F25" s="93"/>
      <c r="G25" s="37" t="s">
        <v>108</v>
      </c>
      <c r="H25" s="53"/>
      <c r="I25" s="97">
        <f>456368-1</f>
        <v>456367</v>
      </c>
      <c r="J25" s="48">
        <v>345635</v>
      </c>
      <c r="K25" s="15"/>
      <c r="L25" s="15"/>
    </row>
    <row r="26" spans="1:12" s="22" customFormat="1" ht="12.75" customHeight="1">
      <c r="A26" s="96"/>
      <c r="B26" s="17"/>
      <c r="C26" s="122"/>
      <c r="D26" s="241"/>
      <c r="E26" s="127"/>
      <c r="F26" s="93"/>
      <c r="G26" s="14"/>
      <c r="H26" s="53"/>
      <c r="I26" s="183"/>
      <c r="J26" s="188"/>
      <c r="K26" s="6"/>
      <c r="L26" s="6"/>
    </row>
    <row r="27" spans="1:12" s="22" customFormat="1" ht="12.75" customHeight="1">
      <c r="A27" s="96"/>
      <c r="B27" s="14" t="s">
        <v>54</v>
      </c>
      <c r="C27" s="53"/>
      <c r="D27" s="242">
        <f>+D28+D29+D32+D37+D40+D41+D42</f>
        <v>228714322.06999999</v>
      </c>
      <c r="E27" s="243">
        <v>238878123</v>
      </c>
      <c r="F27" s="93"/>
      <c r="G27" s="37" t="s">
        <v>59</v>
      </c>
      <c r="H27" s="53"/>
      <c r="I27" s="180">
        <f>+I28+I29+I33+I34+I35+I42</f>
        <v>158942975.77000001</v>
      </c>
      <c r="J27" s="177">
        <v>167808238</v>
      </c>
      <c r="K27" s="6"/>
      <c r="L27" s="6"/>
    </row>
    <row r="28" spans="1:12" s="22" customFormat="1" ht="12.75" customHeight="1">
      <c r="A28" s="96"/>
      <c r="B28" s="14" t="s">
        <v>3</v>
      </c>
      <c r="C28" s="53" t="s">
        <v>98</v>
      </c>
      <c r="D28" s="244">
        <v>5969653</v>
      </c>
      <c r="E28" s="236">
        <v>5529321</v>
      </c>
      <c r="F28" s="93"/>
      <c r="G28" s="14" t="s">
        <v>14</v>
      </c>
      <c r="H28" s="64" t="s">
        <v>159</v>
      </c>
      <c r="I28" s="97">
        <v>1784209</v>
      </c>
      <c r="J28" s="48">
        <v>1902871</v>
      </c>
      <c r="K28" s="6"/>
      <c r="L28" s="6"/>
    </row>
    <row r="29" spans="1:12" s="22" customFormat="1" ht="12.75" customHeight="1">
      <c r="A29" s="96"/>
      <c r="B29" s="14" t="s">
        <v>176</v>
      </c>
      <c r="C29" s="53"/>
      <c r="D29" s="233">
        <v>46196428</v>
      </c>
      <c r="E29" s="236">
        <v>44492435</v>
      </c>
      <c r="F29" s="93"/>
      <c r="G29" s="14" t="s">
        <v>109</v>
      </c>
      <c r="H29" s="64" t="s">
        <v>139</v>
      </c>
      <c r="I29" s="97">
        <f>+I30+I31+I32</f>
        <v>37493850</v>
      </c>
      <c r="J29" s="48">
        <v>44043665</v>
      </c>
      <c r="K29" s="6"/>
      <c r="L29" s="6"/>
    </row>
    <row r="30" spans="1:12" s="22" customFormat="1" ht="12.75" customHeight="1">
      <c r="A30" s="96"/>
      <c r="B30" s="36" t="s">
        <v>177</v>
      </c>
      <c r="C30" s="53" t="s">
        <v>86</v>
      </c>
      <c r="D30" s="238">
        <v>21363002</v>
      </c>
      <c r="E30" s="237">
        <v>21961267</v>
      </c>
      <c r="F30" s="93"/>
      <c r="G30" s="36" t="s">
        <v>104</v>
      </c>
      <c r="H30" s="53"/>
      <c r="I30" s="182">
        <v>33312132</v>
      </c>
      <c r="J30" s="189">
        <v>39071225</v>
      </c>
      <c r="K30" s="247"/>
      <c r="L30" s="6"/>
    </row>
    <row r="31" spans="1:12" s="22" customFormat="1" ht="12.75" customHeight="1">
      <c r="A31" s="96"/>
      <c r="B31" s="36" t="s">
        <v>178</v>
      </c>
      <c r="C31" s="53" t="s">
        <v>188</v>
      </c>
      <c r="D31" s="238">
        <v>24833426</v>
      </c>
      <c r="E31" s="237">
        <v>22531168</v>
      </c>
      <c r="F31" s="93"/>
      <c r="G31" s="36" t="s">
        <v>105</v>
      </c>
      <c r="H31" s="53"/>
      <c r="I31" s="182">
        <v>231334</v>
      </c>
      <c r="J31" s="189">
        <v>216959</v>
      </c>
      <c r="K31" s="17"/>
      <c r="L31" s="17"/>
    </row>
    <row r="32" spans="1:12" s="22" customFormat="1" ht="12.75" customHeight="1">
      <c r="A32" s="96"/>
      <c r="B32" s="14" t="s">
        <v>55</v>
      </c>
      <c r="C32" s="53" t="s">
        <v>155</v>
      </c>
      <c r="D32" s="233">
        <f>+D33+D34+D35+D36</f>
        <v>119162415</v>
      </c>
      <c r="E32" s="236">
        <v>137277274</v>
      </c>
      <c r="F32" s="93"/>
      <c r="G32" s="36" t="s">
        <v>106</v>
      </c>
      <c r="H32" s="68"/>
      <c r="I32" s="182">
        <v>3950384</v>
      </c>
      <c r="J32" s="189">
        <v>4755481</v>
      </c>
      <c r="K32" s="6"/>
      <c r="L32" s="6"/>
    </row>
    <row r="33" spans="1:12" s="22" customFormat="1" ht="12.75" customHeight="1">
      <c r="A33" s="96"/>
      <c r="B33" s="36" t="s">
        <v>11</v>
      </c>
      <c r="C33" s="53"/>
      <c r="D33" s="245">
        <v>97515637</v>
      </c>
      <c r="E33" s="237">
        <v>111776221</v>
      </c>
      <c r="F33" s="76"/>
      <c r="G33" s="102" t="s">
        <v>184</v>
      </c>
      <c r="H33" s="53" t="s">
        <v>86</v>
      </c>
      <c r="I33" s="97">
        <v>916143</v>
      </c>
      <c r="J33" s="48">
        <v>499255</v>
      </c>
      <c r="K33" s="15"/>
      <c r="L33" s="15"/>
    </row>
    <row r="34" spans="1:12" s="22" customFormat="1" ht="12.75" customHeight="1">
      <c r="A34" s="95"/>
      <c r="B34" s="36" t="s">
        <v>96</v>
      </c>
      <c r="C34" s="53" t="s">
        <v>86</v>
      </c>
      <c r="D34" s="245">
        <v>831153</v>
      </c>
      <c r="E34" s="237">
        <v>557433</v>
      </c>
      <c r="F34" s="76"/>
      <c r="G34" s="102" t="s">
        <v>182</v>
      </c>
      <c r="H34" s="53" t="s">
        <v>155</v>
      </c>
      <c r="I34" s="97">
        <v>40997261</v>
      </c>
      <c r="J34" s="48">
        <v>47905103</v>
      </c>
      <c r="K34" s="19"/>
      <c r="L34" s="19"/>
    </row>
    <row r="35" spans="1:12" s="22" customFormat="1" ht="12.75" customHeight="1">
      <c r="A35" s="95"/>
      <c r="B35" s="106" t="s">
        <v>148</v>
      </c>
      <c r="C35" s="267"/>
      <c r="D35" s="238">
        <f>579384+18598</f>
        <v>597982</v>
      </c>
      <c r="E35" s="237">
        <v>408856</v>
      </c>
      <c r="F35" s="76"/>
      <c r="G35" s="37" t="s">
        <v>60</v>
      </c>
      <c r="H35" s="53"/>
      <c r="I35" s="273">
        <f>+SUM(I36:I41)</f>
        <v>76409279.799999997</v>
      </c>
      <c r="J35" s="188">
        <v>71217004</v>
      </c>
      <c r="K35" s="19"/>
      <c r="L35" s="19"/>
    </row>
    <row r="36" spans="1:12" s="26" customFormat="1" ht="12.75" customHeight="1">
      <c r="A36" s="95"/>
      <c r="B36" s="106" t="s">
        <v>149</v>
      </c>
      <c r="C36" s="266" t="s">
        <v>154</v>
      </c>
      <c r="D36" s="238">
        <f>20815625-D35</f>
        <v>20217643</v>
      </c>
      <c r="E36" s="237">
        <v>24534764</v>
      </c>
      <c r="F36" s="76"/>
      <c r="G36" s="36" t="s">
        <v>15</v>
      </c>
      <c r="H36" s="53" t="s">
        <v>155</v>
      </c>
      <c r="I36" s="254">
        <f>28965371</f>
        <v>28965371</v>
      </c>
      <c r="J36" s="189">
        <v>26790659</v>
      </c>
      <c r="K36" s="15"/>
      <c r="L36" s="15"/>
    </row>
    <row r="37" spans="1:12" s="26" customFormat="1" ht="12.75" customHeight="1">
      <c r="A37" s="95"/>
      <c r="B37" s="268" t="s">
        <v>189</v>
      </c>
      <c r="C37" s="266" t="s">
        <v>155</v>
      </c>
      <c r="D37" s="232">
        <f>+D38+D39</f>
        <v>754500.07</v>
      </c>
      <c r="E37" s="236">
        <v>3908858</v>
      </c>
      <c r="F37" s="76"/>
      <c r="G37" s="36" t="s">
        <v>150</v>
      </c>
      <c r="H37" s="53" t="s">
        <v>190</v>
      </c>
      <c r="I37" s="254">
        <v>2268772</v>
      </c>
      <c r="J37" s="189">
        <v>2283084</v>
      </c>
      <c r="K37" s="15"/>
      <c r="L37" s="15"/>
    </row>
    <row r="38" spans="1:12" s="26" customFormat="1" ht="12.75" customHeight="1">
      <c r="A38" s="95"/>
      <c r="B38" s="278" t="s">
        <v>9</v>
      </c>
      <c r="C38" s="266" t="s">
        <v>195</v>
      </c>
      <c r="D38" s="237">
        <v>754500.07</v>
      </c>
      <c r="E38" s="237">
        <v>3885175</v>
      </c>
      <c r="F38" s="76"/>
      <c r="G38" s="36" t="s">
        <v>151</v>
      </c>
      <c r="H38" s="53" t="s">
        <v>155</v>
      </c>
      <c r="I38" s="254">
        <v>21188624</v>
      </c>
      <c r="J38" s="189">
        <v>19454506</v>
      </c>
      <c r="K38" s="15"/>
      <c r="L38" s="15"/>
    </row>
    <row r="39" spans="1:12" s="26" customFormat="1" ht="12.75" customHeight="1">
      <c r="A39" s="95"/>
      <c r="B39" s="278" t="s">
        <v>239</v>
      </c>
      <c r="C39" s="268"/>
      <c r="D39" s="276">
        <v>0</v>
      </c>
      <c r="E39" s="275">
        <v>23683</v>
      </c>
      <c r="F39" s="37"/>
      <c r="G39" s="36" t="s">
        <v>152</v>
      </c>
      <c r="H39" s="53"/>
      <c r="I39" s="254">
        <v>8458220</v>
      </c>
      <c r="J39" s="189">
        <v>7566317</v>
      </c>
      <c r="K39" s="15"/>
      <c r="L39" s="15"/>
    </row>
    <row r="40" spans="1:12" s="26" customFormat="1" ht="12.75" customHeight="1">
      <c r="A40" s="95"/>
      <c r="B40" s="268" t="s">
        <v>194</v>
      </c>
      <c r="C40" s="266" t="s">
        <v>46</v>
      </c>
      <c r="D40" s="232">
        <v>10102837</v>
      </c>
      <c r="E40" s="232">
        <v>11836007</v>
      </c>
      <c r="F40" s="37"/>
      <c r="G40" s="36" t="s">
        <v>149</v>
      </c>
      <c r="H40" s="53" t="s">
        <v>154</v>
      </c>
      <c r="I40" s="254">
        <v>15310852</v>
      </c>
      <c r="J40" s="189">
        <v>15122438</v>
      </c>
      <c r="K40" s="15"/>
      <c r="L40" s="15"/>
    </row>
    <row r="41" spans="1:12" s="26" customFormat="1" ht="12.75" customHeight="1">
      <c r="A41" s="95"/>
      <c r="B41" s="268" t="s">
        <v>16</v>
      </c>
      <c r="C41" s="266"/>
      <c r="D41" s="211">
        <v>1148430</v>
      </c>
      <c r="E41" s="211">
        <v>2038709</v>
      </c>
      <c r="F41" s="37"/>
      <c r="G41" s="36" t="s">
        <v>242</v>
      </c>
      <c r="H41" s="53"/>
      <c r="I41" s="254">
        <v>217440.8</v>
      </c>
      <c r="J41" s="256">
        <v>0</v>
      </c>
      <c r="K41" s="15"/>
      <c r="L41" s="15"/>
    </row>
    <row r="42" spans="1:12" s="22" customFormat="1" ht="12.75" customHeight="1">
      <c r="A42" s="95"/>
      <c r="B42" s="268" t="s">
        <v>97</v>
      </c>
      <c r="C42" s="266" t="s">
        <v>48</v>
      </c>
      <c r="D42" s="231">
        <v>45380059</v>
      </c>
      <c r="E42" s="230">
        <v>33795519</v>
      </c>
      <c r="F42" s="37"/>
      <c r="G42" s="37" t="s">
        <v>16</v>
      </c>
      <c r="H42" s="53"/>
      <c r="I42" s="255">
        <v>1342232.97</v>
      </c>
      <c r="J42" s="84">
        <v>2240340</v>
      </c>
      <c r="K42" s="21"/>
      <c r="L42" s="21"/>
    </row>
    <row r="43" spans="1:12" ht="12.75" customHeight="1" thickBot="1">
      <c r="A43" s="269"/>
      <c r="B43" s="277" t="s">
        <v>2</v>
      </c>
      <c r="C43" s="277"/>
      <c r="D43" s="270">
        <f>+D9+D27</f>
        <v>539000620.06999993</v>
      </c>
      <c r="E43" s="270">
        <v>540853152</v>
      </c>
      <c r="F43" s="274"/>
      <c r="G43" s="271" t="s">
        <v>17</v>
      </c>
      <c r="H43" s="272"/>
      <c r="I43" s="119">
        <f>+I9+I17+I27</f>
        <v>539000619.76999998</v>
      </c>
      <c r="J43" s="181">
        <v>540853152</v>
      </c>
      <c r="K43" s="21"/>
      <c r="L43" s="21"/>
    </row>
    <row r="44" spans="1:12">
      <c r="A44" s="36"/>
      <c r="B44" s="10"/>
      <c r="C44" s="10"/>
      <c r="D44" s="14"/>
      <c r="E44" s="14"/>
      <c r="F44" s="21"/>
      <c r="G44" s="179"/>
      <c r="H44" s="179"/>
      <c r="I44" s="14"/>
      <c r="J44" s="14"/>
      <c r="K44" s="23"/>
      <c r="L44" s="23"/>
    </row>
    <row r="45" spans="1:12" ht="15" customHeight="1">
      <c r="A45" s="20"/>
      <c r="B45" s="20"/>
      <c r="C45" s="54"/>
      <c r="D45" s="71"/>
      <c r="E45" s="42"/>
      <c r="F45" s="20"/>
      <c r="G45" s="20"/>
      <c r="H45" s="56"/>
      <c r="I45" s="43"/>
      <c r="J45" s="43"/>
      <c r="K45" s="24"/>
      <c r="L45" s="24"/>
    </row>
    <row r="46" spans="1:12" ht="14.25">
      <c r="A46" s="286" t="s">
        <v>224</v>
      </c>
      <c r="B46" s="286"/>
      <c r="C46" s="286"/>
      <c r="D46" s="286"/>
      <c r="E46" s="286"/>
      <c r="F46" s="286"/>
      <c r="G46" s="286"/>
      <c r="H46" s="286"/>
      <c r="I46" s="286"/>
      <c r="J46" s="286"/>
      <c r="K46" s="22"/>
      <c r="L46" s="22"/>
    </row>
    <row r="47" spans="1:12" ht="14.25">
      <c r="A47" s="20"/>
      <c r="B47" s="20"/>
      <c r="C47" s="54"/>
      <c r="D47" s="73"/>
      <c r="E47" s="44"/>
      <c r="F47" s="20"/>
      <c r="G47" s="20"/>
      <c r="H47" s="56"/>
      <c r="I47" s="42"/>
      <c r="J47" s="42"/>
      <c r="K47" s="24"/>
      <c r="L47" s="24"/>
    </row>
    <row r="48" spans="1:12">
      <c r="A48" s="20"/>
      <c r="B48" s="17"/>
      <c r="C48" s="10"/>
      <c r="D48" s="85"/>
      <c r="E48" s="42"/>
      <c r="F48" s="39"/>
      <c r="G48" s="45"/>
      <c r="H48" s="57"/>
      <c r="I48" s="38"/>
      <c r="J48" s="38"/>
      <c r="K48" s="26"/>
      <c r="L48" s="26"/>
    </row>
    <row r="49" spans="1:10">
      <c r="A49" s="20"/>
      <c r="B49" s="20"/>
      <c r="C49" s="54"/>
      <c r="D49" s="72"/>
      <c r="E49" s="20"/>
      <c r="F49" s="13"/>
      <c r="G49" s="13"/>
      <c r="H49" s="58"/>
      <c r="I49" s="46"/>
      <c r="J49" s="46"/>
    </row>
    <row r="50" spans="1:10">
      <c r="F50" s="7"/>
      <c r="G50" s="25"/>
      <c r="H50" s="59"/>
    </row>
    <row r="51" spans="1:10">
      <c r="F51" s="7"/>
      <c r="G51" s="7"/>
      <c r="H51" s="60"/>
    </row>
    <row r="52" spans="1:10">
      <c r="F52" s="7"/>
      <c r="G52" s="7"/>
      <c r="H52" s="60"/>
    </row>
    <row r="53" spans="1:10">
      <c r="C53" s="52" t="s">
        <v>219</v>
      </c>
      <c r="D53" s="70">
        <v>0</v>
      </c>
      <c r="E53" s="70">
        <v>0</v>
      </c>
      <c r="F53" s="7"/>
      <c r="G53" s="7"/>
      <c r="H53" s="60"/>
    </row>
  </sheetData>
  <sheetProtection password="CA9D"/>
  <mergeCells count="8">
    <mergeCell ref="A46:J46"/>
    <mergeCell ref="A1:J1"/>
    <mergeCell ref="A4:J4"/>
    <mergeCell ref="A3:J3"/>
    <mergeCell ref="D6:D7"/>
    <mergeCell ref="E6:E7"/>
    <mergeCell ref="I6:I7"/>
    <mergeCell ref="J6:J7"/>
  </mergeCells>
  <phoneticPr fontId="0" type="noConversion"/>
  <printOptions horizontalCentered="1" verticalCentered="1"/>
  <pageMargins left="0.39370078740157483" right="0.39370078740157483" top="0.39370078740157483" bottom="0.59055118110236227" header="0.39370078740157483" footer="0.39370078740157483"/>
  <pageSetup paperSize="9" scale="77" orientation="landscape" useFirstPageNumber="1" horizontalDpi="1200" verticalDpi="1200" r:id="rId1"/>
  <headerFooter alignWithMargins="0">
    <oddFooter>&amp;R&amp;"Arial,Negrita"&amp;9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G74"/>
  <sheetViews>
    <sheetView topLeftCell="A36" zoomScaleSheetLayoutView="100" workbookViewId="0">
      <selection activeCell="B43" sqref="B43"/>
    </sheetView>
  </sheetViews>
  <sheetFormatPr baseColWidth="10" defaultColWidth="11.42578125" defaultRowHeight="15"/>
  <cols>
    <col min="1" max="1" width="0.85546875" style="2" customWidth="1"/>
    <col min="2" max="2" width="65.85546875" style="2" bestFit="1" customWidth="1"/>
    <col min="3" max="3" width="11.7109375" style="61" customWidth="1"/>
    <col min="4" max="5" width="12" style="2" customWidth="1"/>
    <col min="6" max="6" width="11.28515625" style="2" customWidth="1"/>
    <col min="7" max="16384" width="11.42578125" style="2"/>
  </cols>
  <sheetData>
    <row r="1" spans="1:12" s="28" customFormat="1" ht="36.75" customHeight="1">
      <c r="A1" s="294" t="s">
        <v>175</v>
      </c>
      <c r="B1" s="294"/>
      <c r="C1" s="294"/>
      <c r="D1" s="294"/>
      <c r="E1" s="294"/>
      <c r="F1" s="27"/>
      <c r="G1" s="27"/>
      <c r="H1" s="27"/>
      <c r="I1" s="27"/>
      <c r="J1" s="27"/>
      <c r="K1" s="27"/>
      <c r="L1" s="27"/>
    </row>
    <row r="2" spans="1:12" s="31" customFormat="1" ht="16.5">
      <c r="A2" s="29"/>
      <c r="B2" s="29"/>
      <c r="C2" s="63"/>
      <c r="D2" s="29"/>
      <c r="E2" s="29"/>
      <c r="F2" s="29"/>
      <c r="G2" s="29"/>
      <c r="H2" s="29"/>
      <c r="I2" s="29"/>
      <c r="J2" s="29"/>
      <c r="K2" s="29"/>
      <c r="L2" s="29"/>
    </row>
    <row r="3" spans="1:12" s="31" customFormat="1" ht="16.5">
      <c r="A3" s="289" t="s">
        <v>226</v>
      </c>
      <c r="B3" s="289"/>
      <c r="C3" s="289"/>
      <c r="D3" s="289"/>
      <c r="E3" s="289"/>
      <c r="F3" s="29"/>
      <c r="G3" s="29"/>
      <c r="H3" s="29"/>
      <c r="I3" s="29"/>
      <c r="J3" s="29"/>
      <c r="K3" s="29"/>
      <c r="L3" s="29"/>
    </row>
    <row r="4" spans="1:12" s="33" customFormat="1" ht="15.75">
      <c r="A4" s="288" t="s">
        <v>43</v>
      </c>
      <c r="B4" s="288"/>
      <c r="C4" s="288"/>
      <c r="D4" s="288"/>
      <c r="E4" s="288"/>
      <c r="F4" s="32"/>
      <c r="G4" s="32"/>
      <c r="H4" s="32"/>
      <c r="I4" s="32"/>
      <c r="J4" s="32"/>
      <c r="K4" s="32"/>
      <c r="L4" s="32"/>
    </row>
    <row r="5" spans="1:12" ht="14.25" thickBot="1">
      <c r="A5" s="1"/>
      <c r="B5" s="1"/>
      <c r="C5" s="55"/>
      <c r="D5" s="1"/>
      <c r="E5" s="1"/>
      <c r="F5" s="1"/>
      <c r="G5" s="1"/>
      <c r="H5" s="1"/>
      <c r="I5" s="1"/>
      <c r="J5" s="1"/>
      <c r="K5" s="1"/>
      <c r="L5" s="1"/>
    </row>
    <row r="6" spans="1:12" s="248" customFormat="1" ht="14.25">
      <c r="A6" s="86"/>
      <c r="B6" s="105"/>
      <c r="C6" s="62" t="s">
        <v>4</v>
      </c>
      <c r="D6" s="74" t="s">
        <v>0</v>
      </c>
      <c r="E6" s="9" t="s">
        <v>0</v>
      </c>
      <c r="F6" s="26"/>
      <c r="G6" s="26"/>
      <c r="H6" s="26"/>
      <c r="I6" s="26"/>
      <c r="J6" s="26"/>
      <c r="K6" s="26"/>
      <c r="L6" s="26"/>
    </row>
    <row r="7" spans="1:12" s="248" customFormat="1" ht="14.25">
      <c r="A7" s="88"/>
      <c r="B7" s="34"/>
      <c r="C7" s="34" t="s">
        <v>5</v>
      </c>
      <c r="D7" s="75">
        <v>2014</v>
      </c>
      <c r="E7" s="49">
        <v>2013</v>
      </c>
      <c r="F7" s="26"/>
      <c r="G7" s="26"/>
      <c r="H7" s="26"/>
      <c r="I7" s="26"/>
      <c r="J7" s="26"/>
      <c r="K7" s="26"/>
      <c r="L7" s="26"/>
    </row>
    <row r="8" spans="1:12" s="249" customFormat="1" ht="13.5" customHeight="1">
      <c r="A8" s="89"/>
      <c r="B8" s="106"/>
      <c r="C8" s="107"/>
      <c r="D8" s="108"/>
      <c r="E8" s="109"/>
      <c r="F8" s="22"/>
      <c r="G8" s="22"/>
      <c r="H8" s="22"/>
      <c r="I8" s="22"/>
      <c r="J8" s="22"/>
      <c r="K8" s="22"/>
      <c r="L8" s="22"/>
    </row>
    <row r="9" spans="1:12" s="248" customFormat="1" ht="13.5" customHeight="1">
      <c r="A9" s="94"/>
      <c r="B9" s="14" t="s">
        <v>61</v>
      </c>
      <c r="C9" s="64"/>
      <c r="D9" s="76"/>
      <c r="E9" s="48"/>
      <c r="F9" s="26"/>
      <c r="G9" s="26"/>
      <c r="H9" s="26"/>
      <c r="I9" s="26"/>
      <c r="J9" s="26"/>
      <c r="K9" s="26"/>
      <c r="L9" s="26"/>
    </row>
    <row r="10" spans="1:12" s="248" customFormat="1" ht="13.5" customHeight="1">
      <c r="A10" s="94"/>
      <c r="B10" s="14" t="s">
        <v>185</v>
      </c>
      <c r="C10" s="64" t="s">
        <v>160</v>
      </c>
      <c r="D10" s="76">
        <v>74079897</v>
      </c>
      <c r="E10" s="48">
        <v>72025399</v>
      </c>
      <c r="F10" s="26"/>
      <c r="G10" s="26"/>
      <c r="H10" s="26"/>
      <c r="I10" s="26"/>
      <c r="J10" s="26"/>
      <c r="K10" s="26"/>
      <c r="L10" s="26"/>
    </row>
    <row r="11" spans="1:12" s="248" customFormat="1" ht="13.5" customHeight="1">
      <c r="A11" s="94"/>
      <c r="B11" s="14" t="s">
        <v>186</v>
      </c>
      <c r="C11" s="64" t="s">
        <v>161</v>
      </c>
      <c r="D11" s="76">
        <v>-38534099</v>
      </c>
      <c r="E11" s="48">
        <v>-36781753</v>
      </c>
      <c r="F11" s="26"/>
      <c r="G11" s="26"/>
      <c r="H11" s="26"/>
      <c r="I11" s="26"/>
      <c r="J11" s="26"/>
      <c r="K11" s="26"/>
      <c r="L11" s="26"/>
    </row>
    <row r="12" spans="1:12" s="249" customFormat="1" ht="13.5" customHeight="1">
      <c r="A12" s="89"/>
      <c r="B12" s="14" t="s">
        <v>227</v>
      </c>
      <c r="C12" s="64" t="s">
        <v>162</v>
      </c>
      <c r="D12" s="97">
        <f>+D13+D14</f>
        <v>310234181</v>
      </c>
      <c r="E12" s="84">
        <v>281643392</v>
      </c>
      <c r="F12" s="22"/>
      <c r="G12" s="250"/>
      <c r="H12" s="22"/>
      <c r="I12" s="22"/>
      <c r="J12" s="22"/>
      <c r="K12" s="22"/>
      <c r="L12" s="22"/>
    </row>
    <row r="13" spans="1:12" s="249" customFormat="1" ht="13.5" customHeight="1">
      <c r="A13" s="89"/>
      <c r="B13" s="17" t="s">
        <v>18</v>
      </c>
      <c r="C13" s="64"/>
      <c r="D13" s="98">
        <v>52482139</v>
      </c>
      <c r="E13" s="80">
        <v>53414605</v>
      </c>
      <c r="F13" s="22"/>
      <c r="G13" s="22"/>
      <c r="H13" s="22"/>
      <c r="I13" s="22"/>
      <c r="J13" s="22"/>
      <c r="K13" s="22"/>
      <c r="L13" s="22"/>
    </row>
    <row r="14" spans="1:12" s="249" customFormat="1" ht="13.5" customHeight="1">
      <c r="A14" s="89"/>
      <c r="B14" s="17" t="s">
        <v>19</v>
      </c>
      <c r="C14" s="64"/>
      <c r="D14" s="98">
        <v>257752042</v>
      </c>
      <c r="E14" s="80">
        <v>228228787</v>
      </c>
      <c r="F14" s="22"/>
      <c r="G14" s="22"/>
      <c r="H14" s="22"/>
      <c r="I14" s="22"/>
      <c r="J14" s="22"/>
      <c r="K14" s="22"/>
      <c r="L14" s="22"/>
    </row>
    <row r="15" spans="1:12" s="249" customFormat="1" ht="13.5" customHeight="1">
      <c r="A15" s="89"/>
      <c r="B15" s="14" t="s">
        <v>20</v>
      </c>
      <c r="C15" s="64"/>
      <c r="D15" s="97">
        <v>226275</v>
      </c>
      <c r="E15" s="84">
        <v>-11140</v>
      </c>
      <c r="F15" s="22"/>
      <c r="G15" s="22"/>
      <c r="H15" s="22"/>
      <c r="I15" s="22"/>
      <c r="J15" s="22"/>
      <c r="K15" s="22"/>
      <c r="L15" s="22"/>
    </row>
    <row r="16" spans="1:12" s="249" customFormat="1" ht="13.5" customHeight="1">
      <c r="A16" s="89"/>
      <c r="B16" s="14" t="s">
        <v>228</v>
      </c>
      <c r="C16" s="64" t="s">
        <v>163</v>
      </c>
      <c r="D16" s="97">
        <f>+SUM(D17:D20)</f>
        <v>-85481572</v>
      </c>
      <c r="E16" s="84">
        <v>-74512888</v>
      </c>
      <c r="F16" s="22"/>
      <c r="G16" s="22"/>
      <c r="H16" s="22"/>
      <c r="I16" s="22"/>
      <c r="J16" s="22"/>
      <c r="K16" s="22"/>
      <c r="L16" s="22"/>
    </row>
    <row r="17" spans="1:12" s="249" customFormat="1" ht="13.5" customHeight="1">
      <c r="A17" s="89"/>
      <c r="B17" s="17" t="s">
        <v>21</v>
      </c>
      <c r="C17" s="64"/>
      <c r="D17" s="78">
        <v>-40907614</v>
      </c>
      <c r="E17" s="16">
        <v>-38251421</v>
      </c>
      <c r="F17" s="22"/>
      <c r="G17" s="22"/>
      <c r="H17" s="22"/>
      <c r="I17" s="22"/>
      <c r="J17" s="22"/>
      <c r="K17" s="22"/>
      <c r="L17" s="22"/>
    </row>
    <row r="18" spans="1:12" s="249" customFormat="1" ht="13.5" customHeight="1">
      <c r="A18" s="89"/>
      <c r="B18" s="17" t="s">
        <v>42</v>
      </c>
      <c r="C18" s="64"/>
      <c r="D18" s="78">
        <v>-13291112</v>
      </c>
      <c r="E18" s="16">
        <v>-12537401</v>
      </c>
      <c r="F18" s="22"/>
      <c r="G18" s="22"/>
      <c r="H18" s="22"/>
      <c r="I18" s="22"/>
      <c r="J18" s="22"/>
      <c r="K18" s="22"/>
      <c r="L18" s="22"/>
    </row>
    <row r="19" spans="1:12" s="249" customFormat="1" ht="13.5" customHeight="1">
      <c r="A19" s="89"/>
      <c r="B19" s="17" t="s">
        <v>22</v>
      </c>
      <c r="C19" s="64"/>
      <c r="D19" s="78">
        <v>-31291535</v>
      </c>
      <c r="E19" s="16">
        <v>-23660268</v>
      </c>
      <c r="F19" s="22"/>
      <c r="G19" s="22"/>
      <c r="H19" s="22"/>
      <c r="I19" s="22"/>
      <c r="J19" s="22"/>
      <c r="K19" s="22"/>
      <c r="L19" s="22"/>
    </row>
    <row r="20" spans="1:12" s="249" customFormat="1" ht="13.5" customHeight="1">
      <c r="A20" s="89"/>
      <c r="B20" s="17" t="s">
        <v>49</v>
      </c>
      <c r="C20" s="64" t="s">
        <v>98</v>
      </c>
      <c r="D20" s="140">
        <v>8689</v>
      </c>
      <c r="E20" s="161">
        <v>-63798</v>
      </c>
      <c r="F20" s="22"/>
      <c r="G20" s="22"/>
      <c r="H20" s="22"/>
      <c r="I20" s="22"/>
      <c r="J20" s="22"/>
      <c r="K20" s="22"/>
      <c r="L20" s="22"/>
    </row>
    <row r="21" spans="1:12" s="249" customFormat="1" ht="13.5" customHeight="1">
      <c r="A21" s="94"/>
      <c r="B21" s="14" t="s">
        <v>229</v>
      </c>
      <c r="C21" s="64"/>
      <c r="D21" s="193">
        <f>+D22+D23</f>
        <v>29744012</v>
      </c>
      <c r="E21" s="194">
        <v>27488726</v>
      </c>
      <c r="F21" s="22"/>
      <c r="G21" s="22"/>
      <c r="H21" s="22"/>
      <c r="I21" s="22"/>
      <c r="J21" s="22"/>
      <c r="K21" s="22"/>
      <c r="L21" s="22"/>
    </row>
    <row r="22" spans="1:12" s="248" customFormat="1" ht="13.5" customHeight="1">
      <c r="A22" s="89"/>
      <c r="B22" s="50" t="s">
        <v>23</v>
      </c>
      <c r="C22" s="64"/>
      <c r="D22" s="98">
        <v>4439732</v>
      </c>
      <c r="E22" s="80">
        <v>4076311</v>
      </c>
      <c r="F22" s="26"/>
      <c r="G22" s="26"/>
      <c r="H22" s="26"/>
      <c r="I22" s="26"/>
      <c r="J22" s="26"/>
      <c r="K22" s="26"/>
      <c r="L22" s="26"/>
    </row>
    <row r="23" spans="1:12" s="248" customFormat="1" ht="13.5" customHeight="1">
      <c r="A23" s="89"/>
      <c r="B23" s="50" t="s">
        <v>110</v>
      </c>
      <c r="C23" s="64" t="s">
        <v>164</v>
      </c>
      <c r="D23" s="98">
        <v>25304280</v>
      </c>
      <c r="E23" s="80">
        <v>23412415</v>
      </c>
      <c r="F23" s="26"/>
      <c r="G23" s="26"/>
      <c r="H23" s="26"/>
      <c r="I23" s="26"/>
      <c r="J23" s="26"/>
      <c r="K23" s="26"/>
      <c r="L23" s="26"/>
    </row>
    <row r="24" spans="1:12" s="249" customFormat="1" ht="13.5" customHeight="1">
      <c r="A24" s="89"/>
      <c r="B24" s="14" t="s">
        <v>230</v>
      </c>
      <c r="C24" s="64"/>
      <c r="D24" s="97">
        <f>+D25+D26</f>
        <v>-194956302</v>
      </c>
      <c r="E24" s="84">
        <v>-178204424</v>
      </c>
      <c r="F24" s="22"/>
      <c r="G24" s="22"/>
      <c r="H24" s="22"/>
      <c r="I24" s="22"/>
      <c r="J24" s="22"/>
      <c r="K24" s="22"/>
      <c r="L24" s="22"/>
    </row>
    <row r="25" spans="1:12" s="249" customFormat="1" ht="13.5" customHeight="1">
      <c r="A25" s="89"/>
      <c r="B25" s="17" t="s">
        <v>24</v>
      </c>
      <c r="C25" s="64"/>
      <c r="D25" s="78">
        <v>-168801430</v>
      </c>
      <c r="E25" s="16">
        <v>-154231588</v>
      </c>
      <c r="F25" s="22"/>
      <c r="G25" s="22"/>
      <c r="H25" s="22"/>
      <c r="I25" s="22"/>
      <c r="J25" s="22"/>
      <c r="K25" s="22"/>
      <c r="L25" s="22"/>
    </row>
    <row r="26" spans="1:12" s="249" customFormat="1" ht="13.5" customHeight="1">
      <c r="A26" s="89"/>
      <c r="B26" s="17" t="s">
        <v>25</v>
      </c>
      <c r="C26" s="64" t="s">
        <v>165</v>
      </c>
      <c r="D26" s="78">
        <v>-26154872</v>
      </c>
      <c r="E26" s="16">
        <v>-23972836</v>
      </c>
      <c r="F26" s="22"/>
      <c r="G26" s="22"/>
      <c r="H26" s="22"/>
      <c r="I26" s="22"/>
      <c r="J26" s="22"/>
      <c r="K26" s="22"/>
      <c r="L26" s="22"/>
    </row>
    <row r="27" spans="1:12" s="248" customFormat="1" ht="13.5" customHeight="1">
      <c r="A27" s="94"/>
      <c r="B27" s="14" t="s">
        <v>231</v>
      </c>
      <c r="C27" s="64"/>
      <c r="D27" s="97">
        <f>+D28+D29</f>
        <v>-77218167</v>
      </c>
      <c r="E27" s="84">
        <v>-73120052</v>
      </c>
      <c r="F27" s="26"/>
      <c r="G27" s="26"/>
      <c r="H27" s="14"/>
      <c r="I27" s="14"/>
      <c r="J27" s="14"/>
      <c r="K27" s="14"/>
      <c r="L27" s="14"/>
    </row>
    <row r="28" spans="1:12" s="249" customFormat="1" ht="13.5" customHeight="1">
      <c r="A28" s="89"/>
      <c r="B28" s="17" t="s">
        <v>26</v>
      </c>
      <c r="C28" s="53" t="s">
        <v>155</v>
      </c>
      <c r="D28" s="78">
        <v>-2266765</v>
      </c>
      <c r="E28" s="16">
        <v>-3435584</v>
      </c>
      <c r="F28" s="22"/>
      <c r="G28" s="22"/>
      <c r="H28" s="14"/>
      <c r="I28" s="14"/>
      <c r="J28" s="14"/>
      <c r="K28" s="17"/>
      <c r="L28" s="17"/>
    </row>
    <row r="29" spans="1:12" s="249" customFormat="1" ht="13.5" customHeight="1">
      <c r="A29" s="89"/>
      <c r="B29" s="17" t="s">
        <v>27</v>
      </c>
      <c r="C29" s="53" t="s">
        <v>166</v>
      </c>
      <c r="D29" s="78">
        <v>-74951402</v>
      </c>
      <c r="E29" s="16">
        <v>-69684468</v>
      </c>
      <c r="F29" s="22"/>
      <c r="G29" s="22"/>
      <c r="H29" s="22"/>
      <c r="I29" s="22"/>
      <c r="J29" s="22"/>
      <c r="K29" s="22"/>
      <c r="L29" s="22"/>
    </row>
    <row r="30" spans="1:12" s="249" customFormat="1" ht="13.5" customHeight="1">
      <c r="A30" s="89"/>
      <c r="B30" s="14" t="s">
        <v>28</v>
      </c>
      <c r="C30" s="53" t="s">
        <v>111</v>
      </c>
      <c r="D30" s="141">
        <v>-20951476</v>
      </c>
      <c r="E30" s="77">
        <v>-20698894</v>
      </c>
      <c r="F30" s="22"/>
      <c r="G30" s="22"/>
      <c r="H30" s="22"/>
      <c r="I30" s="22"/>
      <c r="J30" s="22"/>
      <c r="K30" s="22"/>
      <c r="L30" s="22"/>
    </row>
    <row r="31" spans="1:12" s="249" customFormat="1" ht="13.5" customHeight="1">
      <c r="A31" s="89"/>
      <c r="B31" s="14" t="s">
        <v>112</v>
      </c>
      <c r="C31" s="53" t="s">
        <v>157</v>
      </c>
      <c r="D31" s="141">
        <v>2049389</v>
      </c>
      <c r="E31" s="77">
        <v>2433092</v>
      </c>
      <c r="F31" s="22"/>
      <c r="G31" s="22"/>
      <c r="H31" s="22"/>
      <c r="I31" s="22"/>
      <c r="J31" s="22"/>
      <c r="K31" s="22"/>
      <c r="L31" s="22"/>
    </row>
    <row r="32" spans="1:12" s="249" customFormat="1" ht="13.5" customHeight="1">
      <c r="A32" s="89"/>
      <c r="B32" s="14" t="s">
        <v>113</v>
      </c>
      <c r="C32" s="53" t="s">
        <v>159</v>
      </c>
      <c r="D32" s="141">
        <v>2066594</v>
      </c>
      <c r="E32" s="77">
        <v>667510</v>
      </c>
      <c r="F32" s="22"/>
      <c r="G32" s="22"/>
      <c r="H32" s="22"/>
      <c r="I32" s="22"/>
      <c r="J32" s="22"/>
      <c r="K32" s="22"/>
      <c r="L32" s="22"/>
    </row>
    <row r="33" spans="1:33" s="249" customFormat="1" ht="13.5" customHeight="1">
      <c r="A33" s="89"/>
      <c r="B33" s="14" t="s">
        <v>232</v>
      </c>
      <c r="C33" s="53"/>
      <c r="D33" s="141">
        <f>+D34+D35</f>
        <v>-291018</v>
      </c>
      <c r="E33" s="77">
        <v>315107</v>
      </c>
      <c r="F33" s="22"/>
      <c r="G33" s="22"/>
      <c r="H33" s="22"/>
      <c r="I33" s="22"/>
      <c r="J33" s="22"/>
      <c r="K33" s="22"/>
      <c r="L33" s="22"/>
    </row>
    <row r="34" spans="1:33" s="249" customFormat="1" ht="13.5" customHeight="1">
      <c r="A34" s="89"/>
      <c r="B34" s="17" t="s">
        <v>114</v>
      </c>
      <c r="C34" s="53" t="s">
        <v>111</v>
      </c>
      <c r="D34" s="78">
        <v>-362249</v>
      </c>
      <c r="E34" s="16">
        <v>186406</v>
      </c>
      <c r="F34" s="22"/>
      <c r="G34" s="22"/>
      <c r="H34" s="22"/>
      <c r="I34" s="22"/>
      <c r="J34" s="22"/>
      <c r="K34" s="22"/>
      <c r="L34" s="22"/>
    </row>
    <row r="35" spans="1:33" s="249" customFormat="1" ht="13.5" customHeight="1">
      <c r="A35" s="89"/>
      <c r="B35" s="50" t="s">
        <v>115</v>
      </c>
      <c r="C35" s="53" t="s">
        <v>111</v>
      </c>
      <c r="D35" s="78">
        <v>71231</v>
      </c>
      <c r="E35" s="16">
        <v>128701</v>
      </c>
      <c r="F35" s="22"/>
      <c r="G35" s="22"/>
      <c r="H35" s="22"/>
      <c r="I35" s="22"/>
      <c r="J35" s="22"/>
      <c r="K35" s="22"/>
      <c r="L35" s="22"/>
    </row>
    <row r="36" spans="1:33" s="248" customFormat="1" ht="13.5" customHeight="1">
      <c r="A36" s="89"/>
      <c r="B36" s="14" t="s">
        <v>47</v>
      </c>
      <c r="C36" s="53"/>
      <c r="D36" s="111">
        <v>-200566</v>
      </c>
      <c r="E36" s="176">
        <v>802081</v>
      </c>
      <c r="F36" s="22"/>
      <c r="G36" s="22"/>
      <c r="H36" s="22"/>
      <c r="I36" s="22"/>
      <c r="J36" s="22"/>
      <c r="K36" s="22"/>
      <c r="L36" s="22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249"/>
      <c r="AD36" s="249"/>
      <c r="AE36" s="249"/>
      <c r="AF36" s="249"/>
      <c r="AG36" s="249"/>
    </row>
    <row r="37" spans="1:33" s="249" customFormat="1" ht="13.5" customHeight="1">
      <c r="A37" s="89"/>
      <c r="B37" s="14" t="s">
        <v>29</v>
      </c>
      <c r="C37" s="53"/>
      <c r="D37" s="132">
        <f>+D10+D11+D12+D15+D16+D21+D24+D27+D30+D31+D32+D33+D36</f>
        <v>767148</v>
      </c>
      <c r="E37" s="138">
        <v>2046156</v>
      </c>
      <c r="F37" s="22"/>
      <c r="G37" s="22"/>
      <c r="H37" s="250"/>
      <c r="I37" s="22"/>
      <c r="J37" s="22"/>
      <c r="K37" s="22"/>
      <c r="L37" s="22"/>
    </row>
    <row r="38" spans="1:33" s="249" customFormat="1" ht="13.5" customHeight="1">
      <c r="A38" s="89"/>
      <c r="B38" s="50"/>
      <c r="C38" s="53"/>
      <c r="D38" s="98"/>
      <c r="E38" s="80"/>
      <c r="F38" s="22"/>
      <c r="G38" s="22"/>
      <c r="H38" s="22"/>
      <c r="I38" s="22"/>
      <c r="J38" s="22"/>
      <c r="K38" s="22"/>
      <c r="L38" s="22"/>
    </row>
    <row r="39" spans="1:33" s="249" customFormat="1" ht="13.5" customHeight="1">
      <c r="A39" s="89"/>
      <c r="B39" s="14" t="s">
        <v>197</v>
      </c>
      <c r="C39" s="64"/>
      <c r="D39" s="97">
        <f>+D40+D41</f>
        <v>1425983</v>
      </c>
      <c r="E39" s="84">
        <v>2251046</v>
      </c>
      <c r="F39" s="22"/>
      <c r="G39" s="22"/>
      <c r="H39" s="22"/>
      <c r="I39" s="22"/>
      <c r="J39" s="22"/>
      <c r="K39" s="22"/>
      <c r="L39" s="22"/>
    </row>
    <row r="40" spans="1:33" s="249" customFormat="1" ht="13.5" customHeight="1">
      <c r="A40" s="89"/>
      <c r="B40" s="17" t="s">
        <v>116</v>
      </c>
      <c r="C40" s="64"/>
      <c r="D40" s="98">
        <v>62536</v>
      </c>
      <c r="E40" s="80">
        <v>239943</v>
      </c>
      <c r="F40" s="22"/>
      <c r="G40" s="22"/>
      <c r="H40" s="22"/>
      <c r="I40" s="22"/>
      <c r="J40" s="22"/>
      <c r="K40" s="22"/>
      <c r="L40" s="22"/>
    </row>
    <row r="41" spans="1:33" s="249" customFormat="1" ht="13.5" customHeight="1">
      <c r="A41" s="89"/>
      <c r="B41" s="17" t="s">
        <v>117</v>
      </c>
      <c r="C41" s="53"/>
      <c r="D41" s="98">
        <v>1363447</v>
      </c>
      <c r="E41" s="80">
        <v>2011103</v>
      </c>
      <c r="F41" s="22"/>
      <c r="G41" s="22"/>
      <c r="H41" s="22"/>
      <c r="I41" s="22"/>
      <c r="J41" s="22"/>
      <c r="K41" s="22"/>
      <c r="L41" s="22"/>
    </row>
    <row r="42" spans="1:33" s="249" customFormat="1" ht="13.5" customHeight="1">
      <c r="A42" s="89"/>
      <c r="B42" s="14" t="s">
        <v>31</v>
      </c>
      <c r="C42" s="53" t="s">
        <v>191</v>
      </c>
      <c r="D42" s="141">
        <v>-5584614</v>
      </c>
      <c r="E42" s="77">
        <v>-4776058</v>
      </c>
      <c r="F42" s="22"/>
      <c r="G42" s="22"/>
      <c r="H42" s="22"/>
      <c r="I42" s="22"/>
      <c r="J42" s="22"/>
      <c r="K42" s="22"/>
      <c r="L42" s="22"/>
    </row>
    <row r="43" spans="1:33" s="249" customFormat="1" ht="13.5" customHeight="1">
      <c r="A43" s="89"/>
      <c r="B43" s="14" t="s">
        <v>118</v>
      </c>
      <c r="C43" s="53"/>
      <c r="D43" s="141">
        <v>86547</v>
      </c>
      <c r="E43" s="77">
        <v>-8905</v>
      </c>
      <c r="F43" s="22"/>
      <c r="G43" s="22"/>
      <c r="H43" s="22"/>
      <c r="I43" s="22"/>
      <c r="J43" s="22"/>
      <c r="K43" s="22"/>
      <c r="L43" s="22"/>
    </row>
    <row r="44" spans="1:33" s="249" customFormat="1" ht="13.5" customHeight="1">
      <c r="A44" s="89"/>
      <c r="B44" s="14" t="s">
        <v>32</v>
      </c>
      <c r="C44" s="53"/>
      <c r="D44" s="141">
        <v>-16423</v>
      </c>
      <c r="E44" s="77">
        <v>-16121</v>
      </c>
      <c r="F44" s="22"/>
      <c r="G44" s="22"/>
      <c r="H44" s="22"/>
      <c r="I44" s="22"/>
      <c r="J44" s="22"/>
      <c r="K44" s="22"/>
      <c r="L44" s="22"/>
    </row>
    <row r="45" spans="1:33" s="249" customFormat="1" ht="13.5" customHeight="1">
      <c r="A45" s="89"/>
      <c r="B45" s="14" t="s">
        <v>198</v>
      </c>
      <c r="C45" s="53"/>
      <c r="D45" s="141">
        <f>+D46+D47</f>
        <v>-166789</v>
      </c>
      <c r="E45" s="77">
        <v>-990170</v>
      </c>
      <c r="F45" s="22"/>
      <c r="G45" s="22"/>
      <c r="H45" s="22"/>
      <c r="I45" s="22"/>
      <c r="J45" s="22"/>
      <c r="K45" s="22"/>
      <c r="L45" s="22"/>
    </row>
    <row r="46" spans="1:33" s="249" customFormat="1" ht="13.5" customHeight="1">
      <c r="A46" s="89"/>
      <c r="B46" s="17" t="s">
        <v>114</v>
      </c>
      <c r="C46" s="53"/>
      <c r="D46" s="78">
        <v>-166789</v>
      </c>
      <c r="E46" s="16">
        <v>-996789</v>
      </c>
      <c r="F46" s="22"/>
      <c r="G46" s="22"/>
      <c r="H46" s="22"/>
      <c r="I46" s="22"/>
      <c r="J46" s="22"/>
      <c r="K46" s="22"/>
      <c r="L46" s="22"/>
    </row>
    <row r="47" spans="1:33" s="249" customFormat="1" ht="13.5" customHeight="1">
      <c r="A47" s="89"/>
      <c r="B47" s="17" t="s">
        <v>115</v>
      </c>
      <c r="C47" s="53"/>
      <c r="D47" s="253">
        <v>0</v>
      </c>
      <c r="E47" s="16">
        <v>6619</v>
      </c>
      <c r="F47" s="22"/>
      <c r="G47" s="22"/>
      <c r="H47" s="22"/>
      <c r="I47" s="22"/>
      <c r="J47" s="22"/>
      <c r="K47" s="22"/>
      <c r="L47" s="22"/>
    </row>
    <row r="48" spans="1:33" s="249" customFormat="1" ht="13.5" customHeight="1">
      <c r="A48" s="89"/>
      <c r="B48" s="14" t="s">
        <v>33</v>
      </c>
      <c r="C48" s="64"/>
      <c r="D48" s="132">
        <f>+D39+D42+D43+D44+D45</f>
        <v>-4255296</v>
      </c>
      <c r="E48" s="138">
        <v>-3540208</v>
      </c>
      <c r="F48" s="22"/>
      <c r="G48" s="22"/>
      <c r="H48" s="22"/>
      <c r="I48" s="22"/>
      <c r="J48" s="22"/>
      <c r="K48" s="22"/>
      <c r="L48" s="22"/>
    </row>
    <row r="49" spans="1:12" s="249" customFormat="1" ht="13.5" customHeight="1">
      <c r="A49" s="89"/>
      <c r="B49" s="14" t="s">
        <v>119</v>
      </c>
      <c r="C49" s="64" t="s">
        <v>167</v>
      </c>
      <c r="D49" s="97">
        <v>316187</v>
      </c>
      <c r="E49" s="84">
        <v>530502</v>
      </c>
      <c r="F49" s="22"/>
      <c r="G49" s="22"/>
      <c r="H49" s="22"/>
      <c r="I49" s="22"/>
      <c r="J49" s="22"/>
      <c r="K49" s="22"/>
      <c r="L49" s="22"/>
    </row>
    <row r="50" spans="1:12" s="249" customFormat="1" ht="13.5" customHeight="1">
      <c r="A50" s="89"/>
      <c r="B50" s="14" t="s">
        <v>34</v>
      </c>
      <c r="C50" s="64"/>
      <c r="D50" s="132">
        <f>+D37+D48+D49</f>
        <v>-3171961</v>
      </c>
      <c r="E50" s="138">
        <v>-963550</v>
      </c>
      <c r="F50" s="22"/>
      <c r="G50" s="22"/>
      <c r="H50" s="22"/>
      <c r="I50" s="22"/>
      <c r="J50" s="22"/>
      <c r="K50" s="22"/>
      <c r="L50" s="22"/>
    </row>
    <row r="51" spans="1:12" s="249" customFormat="1" ht="13.5" customHeight="1">
      <c r="A51" s="89"/>
      <c r="B51" s="17" t="s">
        <v>62</v>
      </c>
      <c r="C51" s="64" t="s">
        <v>153</v>
      </c>
      <c r="D51" s="104">
        <v>1685010</v>
      </c>
      <c r="E51" s="190">
        <v>1331902</v>
      </c>
      <c r="F51" s="22"/>
      <c r="G51" s="22"/>
      <c r="H51" s="22"/>
      <c r="I51" s="22"/>
      <c r="J51" s="22"/>
      <c r="K51" s="22"/>
      <c r="L51" s="22"/>
    </row>
    <row r="52" spans="1:12" s="249" customFormat="1" ht="13.5" customHeight="1">
      <c r="A52" s="89"/>
      <c r="B52" s="14" t="s">
        <v>35</v>
      </c>
      <c r="C52" s="64"/>
      <c r="D52" s="132">
        <f>+D50+D51</f>
        <v>-1486951</v>
      </c>
      <c r="E52" s="138">
        <v>368352</v>
      </c>
      <c r="F52" s="22"/>
      <c r="G52" s="22"/>
      <c r="H52" s="22"/>
      <c r="I52" s="22"/>
      <c r="J52" s="22"/>
      <c r="K52" s="22"/>
      <c r="L52" s="22"/>
    </row>
    <row r="53" spans="1:12" s="249" customFormat="1" ht="13.5" customHeight="1">
      <c r="A53" s="94"/>
      <c r="B53" s="37" t="s">
        <v>120</v>
      </c>
      <c r="C53" s="64"/>
      <c r="D53" s="132">
        <f>+D52</f>
        <v>-1486951</v>
      </c>
      <c r="E53" s="138">
        <v>368352</v>
      </c>
      <c r="F53" s="22"/>
      <c r="G53" s="22"/>
      <c r="H53" s="22"/>
      <c r="I53" s="22"/>
      <c r="J53" s="22"/>
      <c r="K53" s="22"/>
      <c r="L53" s="22"/>
    </row>
    <row r="54" spans="1:12" s="249" customFormat="1" ht="13.5" customHeight="1">
      <c r="A54" s="94"/>
      <c r="B54" s="36" t="s">
        <v>222</v>
      </c>
      <c r="C54" s="64" t="s">
        <v>107</v>
      </c>
      <c r="D54" s="142">
        <v>-1409808</v>
      </c>
      <c r="E54" s="191">
        <v>356638</v>
      </c>
      <c r="F54" s="22"/>
      <c r="G54" s="22"/>
      <c r="H54" s="22"/>
      <c r="I54" s="22"/>
      <c r="J54" s="22"/>
      <c r="K54" s="22"/>
      <c r="L54" s="22"/>
    </row>
    <row r="55" spans="1:12" s="248" customFormat="1" ht="13.5" customHeight="1" thickBot="1">
      <c r="A55" s="110"/>
      <c r="B55" s="123" t="s">
        <v>121</v>
      </c>
      <c r="C55" s="65" t="s">
        <v>158</v>
      </c>
      <c r="D55" s="143">
        <v>-77143</v>
      </c>
      <c r="E55" s="192">
        <v>11714</v>
      </c>
      <c r="F55" s="26"/>
      <c r="G55" s="26"/>
      <c r="H55" s="26"/>
      <c r="I55" s="26"/>
      <c r="J55" s="26"/>
      <c r="K55" s="26"/>
      <c r="L55" s="26"/>
    </row>
    <row r="56" spans="1:12" s="12" customFormat="1" ht="13.5" customHeight="1">
      <c r="A56" s="14"/>
      <c r="B56" s="17"/>
      <c r="C56" s="66"/>
      <c r="D56" s="6"/>
      <c r="E56" s="6"/>
      <c r="F56" s="11"/>
      <c r="G56" s="11"/>
      <c r="H56" s="11"/>
      <c r="I56" s="11"/>
      <c r="J56" s="11"/>
      <c r="K56" s="11"/>
      <c r="L56" s="11"/>
    </row>
    <row r="57" spans="1:12" s="33" customFormat="1" ht="28.15" customHeight="1">
      <c r="A57" s="295" t="s">
        <v>234</v>
      </c>
      <c r="B57" s="295"/>
      <c r="C57" s="295"/>
      <c r="D57" s="295"/>
      <c r="E57" s="295"/>
      <c r="F57" s="32"/>
      <c r="G57" s="32"/>
      <c r="H57" s="32"/>
      <c r="I57" s="32"/>
      <c r="J57" s="32"/>
      <c r="K57" s="32"/>
      <c r="L57" s="32"/>
    </row>
    <row r="58" spans="1:12" ht="15.75">
      <c r="A58" s="1"/>
      <c r="B58" s="4"/>
      <c r="C58" s="67"/>
      <c r="D58" s="5"/>
      <c r="E58" s="5"/>
      <c r="F58" s="1"/>
      <c r="G58" s="1"/>
      <c r="H58" s="1"/>
      <c r="I58" s="1"/>
      <c r="J58" s="1"/>
      <c r="K58" s="1"/>
      <c r="L58" s="1"/>
    </row>
    <row r="59" spans="1:12" ht="15.75">
      <c r="A59" s="5"/>
      <c r="B59" s="40"/>
      <c r="C59" s="63"/>
      <c r="D59" s="40"/>
      <c r="E59" s="40"/>
      <c r="F59" s="1"/>
      <c r="G59" s="1"/>
      <c r="H59" s="1"/>
      <c r="I59" s="1"/>
      <c r="J59" s="1"/>
      <c r="K59" s="1"/>
      <c r="L59" s="1"/>
    </row>
    <row r="60" spans="1:12" ht="13.5">
      <c r="A60" s="1"/>
      <c r="B60" s="1"/>
      <c r="C60" s="55"/>
      <c r="D60" s="1"/>
      <c r="E60" s="1"/>
      <c r="F60" s="1"/>
      <c r="G60" s="1"/>
      <c r="H60" s="1"/>
      <c r="I60" s="1"/>
      <c r="J60" s="1"/>
      <c r="K60" s="1"/>
      <c r="L60" s="1"/>
    </row>
    <row r="61" spans="1:12" ht="13.5">
      <c r="A61" s="1"/>
      <c r="B61" s="1"/>
      <c r="C61" s="55"/>
      <c r="D61" s="1"/>
      <c r="E61" s="1"/>
      <c r="F61" s="1"/>
      <c r="G61" s="1"/>
      <c r="H61" s="1"/>
      <c r="I61" s="1"/>
      <c r="J61" s="1"/>
      <c r="K61" s="1"/>
      <c r="L61" s="1"/>
    </row>
    <row r="62" spans="1:12" ht="13.5">
      <c r="A62" s="1"/>
      <c r="B62" s="1"/>
      <c r="C62" s="55"/>
      <c r="D62" s="1"/>
      <c r="E62" s="1"/>
      <c r="F62" s="1"/>
      <c r="G62" s="1"/>
      <c r="H62" s="1"/>
      <c r="I62" s="1"/>
      <c r="J62" s="1"/>
      <c r="K62" s="1"/>
      <c r="L62" s="1"/>
    </row>
    <row r="63" spans="1:12" ht="13.5">
      <c r="A63" s="1"/>
      <c r="B63" s="1"/>
      <c r="C63" s="55"/>
      <c r="D63" s="1"/>
      <c r="E63" s="1"/>
      <c r="F63" s="1"/>
      <c r="G63" s="1"/>
      <c r="H63" s="1"/>
      <c r="I63" s="1"/>
      <c r="J63" s="1"/>
      <c r="K63" s="1"/>
      <c r="L63" s="1"/>
    </row>
    <row r="64" spans="1:12" ht="13.5">
      <c r="A64" s="1"/>
      <c r="B64" s="1"/>
      <c r="C64" s="55"/>
      <c r="D64" s="1"/>
      <c r="E64" s="1"/>
      <c r="F64" s="1"/>
      <c r="G64" s="1"/>
      <c r="H64" s="1"/>
      <c r="I64" s="1"/>
      <c r="J64" s="1"/>
      <c r="K64" s="1"/>
      <c r="L64" s="1"/>
    </row>
    <row r="65" spans="1:12" ht="13.5">
      <c r="A65" s="1"/>
      <c r="B65" s="1"/>
      <c r="C65" s="55"/>
      <c r="D65" s="1"/>
      <c r="E65" s="1"/>
      <c r="F65" s="1"/>
      <c r="G65" s="1"/>
      <c r="H65" s="1"/>
      <c r="I65" s="1"/>
      <c r="J65" s="1"/>
      <c r="K65" s="1"/>
      <c r="L65" s="1"/>
    </row>
    <row r="66" spans="1:12" ht="13.5">
      <c r="A66" s="1"/>
      <c r="B66" s="1"/>
      <c r="C66" s="55"/>
      <c r="D66" s="1"/>
      <c r="E66" s="1"/>
      <c r="F66" s="1"/>
      <c r="G66" s="1"/>
      <c r="H66" s="1"/>
      <c r="I66" s="1"/>
      <c r="J66" s="1"/>
      <c r="K66" s="1"/>
      <c r="L66" s="1"/>
    </row>
    <row r="67" spans="1:12" ht="13.5">
      <c r="A67" s="1"/>
      <c r="B67" s="1"/>
      <c r="C67" s="55"/>
      <c r="D67" s="1"/>
      <c r="E67" s="1"/>
      <c r="F67" s="1"/>
      <c r="G67" s="1"/>
      <c r="H67" s="1"/>
      <c r="I67" s="1"/>
      <c r="J67" s="1"/>
      <c r="K67" s="1"/>
      <c r="L67" s="1"/>
    </row>
    <row r="68" spans="1:12" ht="13.5">
      <c r="A68" s="1"/>
      <c r="B68" s="1"/>
      <c r="C68" s="55"/>
      <c r="D68" s="1"/>
      <c r="E68" s="1"/>
      <c r="F68" s="1"/>
      <c r="G68" s="1"/>
      <c r="H68" s="1"/>
      <c r="I68" s="1"/>
      <c r="J68" s="1"/>
      <c r="K68" s="1"/>
      <c r="L68" s="1"/>
    </row>
    <row r="69" spans="1:12" ht="13.5">
      <c r="A69" s="1"/>
      <c r="B69" s="1"/>
      <c r="C69" s="55"/>
      <c r="D69" s="1"/>
      <c r="E69" s="1"/>
      <c r="F69" s="1"/>
      <c r="G69" s="1"/>
      <c r="H69" s="1"/>
      <c r="I69" s="1"/>
      <c r="J69" s="1"/>
      <c r="K69" s="1"/>
      <c r="L69" s="1"/>
    </row>
    <row r="70" spans="1:12" ht="13.5">
      <c r="A70" s="1"/>
      <c r="B70" s="1"/>
      <c r="C70" s="55"/>
      <c r="D70" s="1"/>
      <c r="E70" s="1"/>
      <c r="F70" s="1"/>
      <c r="G70" s="1"/>
      <c r="H70" s="1"/>
      <c r="I70" s="1"/>
      <c r="J70" s="1"/>
      <c r="K70" s="1"/>
      <c r="L70" s="1"/>
    </row>
    <row r="71" spans="1:12" ht="13.5">
      <c r="A71" s="1"/>
      <c r="B71" s="1"/>
      <c r="C71" s="55"/>
      <c r="D71" s="1"/>
      <c r="E71" s="1"/>
      <c r="F71" s="1"/>
      <c r="G71" s="1"/>
      <c r="H71" s="1"/>
      <c r="I71" s="1"/>
      <c r="J71" s="1"/>
      <c r="K71" s="1"/>
      <c r="L71" s="1"/>
    </row>
    <row r="72" spans="1:12" ht="13.5">
      <c r="A72" s="1"/>
      <c r="B72" s="1"/>
      <c r="C72" s="55"/>
      <c r="D72" s="1"/>
      <c r="E72" s="1"/>
    </row>
    <row r="73" spans="1:12" ht="13.5">
      <c r="A73" s="1"/>
      <c r="B73" s="1"/>
      <c r="C73" s="55"/>
      <c r="D73" s="1"/>
      <c r="E73" s="1"/>
    </row>
    <row r="74" spans="1:12">
      <c r="A74" s="1"/>
    </row>
  </sheetData>
  <mergeCells count="4">
    <mergeCell ref="A3:E3"/>
    <mergeCell ref="A1:E1"/>
    <mergeCell ref="A4:E4"/>
    <mergeCell ref="A57:E57"/>
  </mergeCells>
  <phoneticPr fontId="0" type="noConversion"/>
  <printOptions horizontalCentered="1" verticalCentered="1"/>
  <pageMargins left="0.39370078740157483" right="0.39370078740157483" top="0.78740157480314965" bottom="0.59055118110236227" header="0.39370078740157483" footer="0.39370078740157483"/>
  <pageSetup paperSize="9" scale="85" firstPageNumber="2" orientation="portrait" useFirstPageNumber="1" r:id="rId1"/>
  <headerFooter alignWithMargins="0">
    <oddFooter>&amp;R&amp;"Arial,Negrita"&amp;9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L66"/>
  <sheetViews>
    <sheetView topLeftCell="A8" zoomScaleSheetLayoutView="100" workbookViewId="0">
      <selection activeCell="I21" sqref="I21"/>
    </sheetView>
  </sheetViews>
  <sheetFormatPr baseColWidth="10" defaultColWidth="11.42578125" defaultRowHeight="13.5"/>
  <cols>
    <col min="1" max="1" width="0.85546875" style="2" customWidth="1"/>
    <col min="2" max="2" width="29.5703125" style="2" customWidth="1"/>
    <col min="3" max="3" width="13.7109375" style="2" customWidth="1"/>
    <col min="4" max="4" width="13.7109375" style="124" customWidth="1"/>
    <col min="5" max="5" width="13.7109375" style="41" hidden="1" customWidth="1"/>
    <col min="6" max="6" width="15.28515625" style="41" customWidth="1"/>
    <col min="7" max="7" width="11.28515625" style="2" customWidth="1"/>
    <col min="8" max="9" width="11.7109375" style="2" customWidth="1"/>
    <col min="10" max="12" width="13.7109375" style="2" customWidth="1"/>
    <col min="13" max="16384" width="11.42578125" style="2"/>
  </cols>
  <sheetData>
    <row r="1" spans="1:12" s="28" customFormat="1" ht="36" customHeight="1">
      <c r="A1" s="294" t="s">
        <v>215</v>
      </c>
      <c r="B1" s="299"/>
      <c r="C1" s="299"/>
      <c r="D1" s="299"/>
      <c r="E1" s="299"/>
      <c r="F1" s="299"/>
      <c r="G1" s="299"/>
      <c r="H1" s="299"/>
      <c r="I1" s="299"/>
      <c r="J1" s="207"/>
      <c r="K1" s="207"/>
      <c r="L1" s="207"/>
    </row>
    <row r="2" spans="1:12" s="31" customFormat="1" ht="16.5">
      <c r="A2" s="29"/>
      <c r="B2" s="29"/>
      <c r="C2" s="29"/>
      <c r="D2" s="63"/>
      <c r="E2" s="30"/>
      <c r="F2" s="30"/>
      <c r="G2" s="29"/>
      <c r="H2" s="29"/>
      <c r="I2" s="29"/>
      <c r="J2" s="29"/>
      <c r="K2" s="29"/>
    </row>
    <row r="3" spans="1:12" s="31" customFormat="1" ht="16.5">
      <c r="A3" s="289" t="s">
        <v>233</v>
      </c>
      <c r="B3" s="289"/>
      <c r="C3" s="289"/>
      <c r="D3" s="289"/>
      <c r="E3" s="289"/>
      <c r="F3" s="289"/>
      <c r="G3" s="289"/>
      <c r="H3" s="289"/>
      <c r="I3" s="289"/>
      <c r="J3" s="208"/>
      <c r="K3" s="208"/>
      <c r="L3" s="208"/>
    </row>
    <row r="4" spans="1:12" s="139" customFormat="1" ht="15" customHeight="1">
      <c r="A4" s="289" t="s">
        <v>240</v>
      </c>
      <c r="B4" s="289"/>
      <c r="C4" s="289"/>
      <c r="D4" s="289"/>
      <c r="E4" s="289"/>
      <c r="F4" s="289"/>
      <c r="G4" s="289"/>
      <c r="H4" s="289"/>
      <c r="I4" s="289"/>
    </row>
    <row r="5" spans="1:12" s="33" customFormat="1" ht="15.75">
      <c r="A5" s="288" t="s">
        <v>43</v>
      </c>
      <c r="B5" s="288"/>
      <c r="C5" s="288"/>
      <c r="D5" s="288"/>
      <c r="E5" s="288"/>
      <c r="F5" s="288"/>
      <c r="G5" s="288"/>
      <c r="H5" s="288"/>
      <c r="I5" s="288"/>
      <c r="J5" s="139"/>
      <c r="K5" s="139"/>
      <c r="L5" s="139"/>
    </row>
    <row r="6" spans="1:12" ht="14.25" thickBot="1">
      <c r="A6" s="1"/>
      <c r="B6" s="1"/>
      <c r="C6" s="1"/>
      <c r="D6" s="52"/>
      <c r="E6" s="20"/>
      <c r="F6" s="20"/>
      <c r="G6" s="1"/>
      <c r="H6" s="1"/>
      <c r="I6" s="1"/>
      <c r="J6" s="1"/>
      <c r="K6" s="1"/>
    </row>
    <row r="7" spans="1:12" s="12" customFormat="1" ht="12.75" customHeight="1">
      <c r="A7" s="144"/>
      <c r="B7" s="145"/>
      <c r="C7" s="145"/>
      <c r="D7" s="146"/>
      <c r="E7" s="146"/>
      <c r="F7" s="146"/>
      <c r="G7" s="114" t="s">
        <v>4</v>
      </c>
      <c r="H7" s="8" t="s">
        <v>0</v>
      </c>
      <c r="I7" s="9" t="s">
        <v>0</v>
      </c>
    </row>
    <row r="8" spans="1:12" s="12" customFormat="1" ht="12.75" customHeight="1">
      <c r="A8" s="152"/>
      <c r="B8" s="153"/>
      <c r="C8" s="153"/>
      <c r="D8" s="154"/>
      <c r="E8" s="154"/>
      <c r="F8" s="154"/>
      <c r="G8" s="118" t="s">
        <v>5</v>
      </c>
      <c r="H8" s="47">
        <v>2014</v>
      </c>
      <c r="I8" s="49">
        <v>2013</v>
      </c>
    </row>
    <row r="9" spans="1:12" ht="12.75" customHeight="1">
      <c r="A9" s="148"/>
      <c r="B9" s="149"/>
      <c r="C9" s="149"/>
      <c r="D9" s="7"/>
      <c r="E9" s="7"/>
      <c r="F9" s="7"/>
      <c r="G9" s="122"/>
      <c r="H9" s="82"/>
      <c r="I9" s="83"/>
    </row>
    <row r="10" spans="1:12" s="12" customFormat="1" ht="14.25" customHeight="1">
      <c r="A10" s="147"/>
      <c r="B10" s="14" t="s">
        <v>169</v>
      </c>
      <c r="C10" s="14"/>
      <c r="D10" s="35"/>
      <c r="E10" s="35"/>
      <c r="F10" s="35"/>
      <c r="G10" s="64"/>
      <c r="H10" s="180">
        <f>+'P&amp;L'!D53</f>
        <v>-1486951</v>
      </c>
      <c r="I10" s="99">
        <v>368352</v>
      </c>
    </row>
    <row r="11" spans="1:12" ht="12.75" customHeight="1">
      <c r="A11" s="148"/>
      <c r="B11" s="17"/>
      <c r="C11" s="17"/>
      <c r="D11" s="7"/>
      <c r="E11" s="7"/>
      <c r="F11" s="7"/>
      <c r="G11" s="122"/>
      <c r="H11" s="82"/>
      <c r="I11" s="83"/>
    </row>
    <row r="12" spans="1:12" ht="12.75" customHeight="1">
      <c r="A12" s="148"/>
      <c r="B12" s="14" t="s">
        <v>126</v>
      </c>
      <c r="C12" s="14"/>
      <c r="D12" s="7"/>
      <c r="E12" s="7"/>
      <c r="F12" s="7"/>
      <c r="G12" s="64"/>
      <c r="H12" s="82"/>
      <c r="I12" s="83"/>
    </row>
    <row r="13" spans="1:12" ht="12.75" customHeight="1">
      <c r="A13" s="148"/>
      <c r="B13" s="14" t="s">
        <v>122</v>
      </c>
      <c r="C13" s="17"/>
      <c r="D13" s="7"/>
      <c r="E13" s="7"/>
      <c r="F13" s="7"/>
      <c r="G13" s="64"/>
      <c r="H13" s="82">
        <f>6034689+3112</f>
        <v>6037801</v>
      </c>
      <c r="I13" s="83">
        <v>5017209</v>
      </c>
    </row>
    <row r="14" spans="1:12" ht="12.75" customHeight="1">
      <c r="A14" s="148"/>
      <c r="B14" s="14" t="s">
        <v>123</v>
      </c>
      <c r="C14" s="17"/>
      <c r="D14" s="7"/>
      <c r="E14" s="7"/>
      <c r="F14" s="7"/>
      <c r="G14" s="64"/>
      <c r="H14" s="82">
        <v>1022021</v>
      </c>
      <c r="I14" s="83">
        <v>-76364</v>
      </c>
      <c r="K14" s="258"/>
    </row>
    <row r="15" spans="1:12" ht="12.75" customHeight="1">
      <c r="A15" s="148"/>
      <c r="B15" s="14" t="s">
        <v>124</v>
      </c>
      <c r="C15" s="14"/>
      <c r="D15" s="7"/>
      <c r="E15" s="7"/>
      <c r="F15" s="7"/>
      <c r="G15" s="64" t="s">
        <v>157</v>
      </c>
      <c r="H15" s="128">
        <f>+SUM(H13:H14)</f>
        <v>7059822</v>
      </c>
      <c r="I15" s="129">
        <v>4940845</v>
      </c>
    </row>
    <row r="16" spans="1:12" ht="12.75" customHeight="1">
      <c r="A16" s="148"/>
      <c r="B16" s="17"/>
      <c r="C16" s="17"/>
      <c r="D16" s="7"/>
      <c r="E16" s="7"/>
      <c r="F16" s="7"/>
      <c r="G16" s="64"/>
      <c r="H16" s="82"/>
      <c r="I16" s="83"/>
    </row>
    <row r="17" spans="1:12" ht="12.75" customHeight="1">
      <c r="A17" s="148"/>
      <c r="B17" s="14" t="s">
        <v>127</v>
      </c>
      <c r="C17" s="14"/>
      <c r="D17" s="7"/>
      <c r="E17" s="7"/>
      <c r="F17" s="7"/>
      <c r="G17" s="64"/>
      <c r="H17" s="82"/>
      <c r="I17" s="83"/>
    </row>
    <row r="18" spans="1:12" ht="12.75" customHeight="1">
      <c r="A18" s="148"/>
      <c r="B18" s="14" t="s">
        <v>122</v>
      </c>
      <c r="C18" s="17"/>
      <c r="D18" s="7"/>
      <c r="E18" s="7"/>
      <c r="F18" s="7"/>
      <c r="G18" s="64"/>
      <c r="H18" s="82">
        <f>-'P&amp;L'!D31</f>
        <v>-2049389</v>
      </c>
      <c r="I18" s="83">
        <v>-2433092</v>
      </c>
    </row>
    <row r="19" spans="1:12" ht="12.75" customHeight="1">
      <c r="A19" s="148"/>
      <c r="B19" s="14" t="s">
        <v>125</v>
      </c>
      <c r="C19" s="17"/>
      <c r="D19" s="7"/>
      <c r="E19" s="7"/>
      <c r="F19" s="7"/>
      <c r="G19" s="64"/>
      <c r="H19" s="82">
        <v>533654</v>
      </c>
      <c r="I19" s="83">
        <v>654372</v>
      </c>
      <c r="K19" s="257"/>
    </row>
    <row r="20" spans="1:12" ht="12.75" customHeight="1">
      <c r="A20" s="155"/>
      <c r="B20" s="157" t="s">
        <v>128</v>
      </c>
      <c r="C20" s="157"/>
      <c r="D20" s="156"/>
      <c r="E20" s="156"/>
      <c r="F20" s="156"/>
      <c r="G20" s="118" t="s">
        <v>157</v>
      </c>
      <c r="H20" s="128">
        <f>+SUM(H18:H19)</f>
        <v>-1515735</v>
      </c>
      <c r="I20" s="129">
        <v>-1778720</v>
      </c>
    </row>
    <row r="21" spans="1:12" ht="12.75" customHeight="1">
      <c r="A21" s="155"/>
      <c r="B21" s="157" t="s">
        <v>63</v>
      </c>
      <c r="C21" s="157"/>
      <c r="D21" s="156"/>
      <c r="E21" s="156"/>
      <c r="F21" s="156"/>
      <c r="G21" s="118"/>
      <c r="H21" s="178">
        <f>+H10+H20+H15</f>
        <v>4057136</v>
      </c>
      <c r="I21" s="177">
        <v>3530477</v>
      </c>
    </row>
    <row r="22" spans="1:12" ht="12.75" customHeight="1">
      <c r="A22" s="148"/>
      <c r="B22" s="17" t="s">
        <v>173</v>
      </c>
      <c r="C22" s="17"/>
      <c r="D22" s="7"/>
      <c r="E22" s="7"/>
      <c r="F22" s="7"/>
      <c r="G22" s="122"/>
      <c r="H22" s="82">
        <f>H21-H23</f>
        <v>4032972</v>
      </c>
      <c r="I22" s="83">
        <v>3518763</v>
      </c>
    </row>
    <row r="23" spans="1:12" ht="14.25" thickBot="1">
      <c r="A23" s="150"/>
      <c r="B23" s="51" t="s">
        <v>129</v>
      </c>
      <c r="C23" s="51"/>
      <c r="D23" s="151"/>
      <c r="E23" s="151"/>
      <c r="F23" s="151"/>
      <c r="G23" s="126"/>
      <c r="H23" s="160">
        <v>24164</v>
      </c>
      <c r="I23" s="173">
        <v>11714</v>
      </c>
    </row>
    <row r="24" spans="1:12">
      <c r="A24" s="198"/>
      <c r="B24" s="17"/>
      <c r="C24" s="17"/>
      <c r="D24" s="7"/>
      <c r="E24" s="7"/>
      <c r="F24" s="7"/>
      <c r="G24" s="66"/>
      <c r="H24" s="36"/>
      <c r="I24" s="36"/>
    </row>
    <row r="25" spans="1:12" s="33" customFormat="1" ht="31.15" customHeight="1">
      <c r="A25" s="40"/>
      <c r="B25" s="297" t="s">
        <v>241</v>
      </c>
      <c r="C25" s="297"/>
      <c r="D25" s="297"/>
      <c r="E25" s="297"/>
      <c r="F25" s="297"/>
      <c r="G25" s="297"/>
      <c r="H25" s="297"/>
      <c r="I25" s="297"/>
      <c r="J25" s="32"/>
      <c r="K25" s="32"/>
    </row>
    <row r="26" spans="1:12" ht="15.75">
      <c r="A26" s="195"/>
      <c r="B26" s="195"/>
      <c r="C26" s="195"/>
      <c r="D26" s="196"/>
      <c r="E26" s="197"/>
      <c r="F26" s="197"/>
      <c r="G26" s="7"/>
      <c r="H26" s="7"/>
      <c r="I26" s="7"/>
      <c r="J26" s="7"/>
      <c r="K26" s="7"/>
      <c r="L26" s="198"/>
    </row>
    <row r="27" spans="1:12" ht="15">
      <c r="A27" s="298"/>
      <c r="B27" s="298"/>
      <c r="C27" s="298"/>
      <c r="D27" s="298"/>
      <c r="E27" s="298"/>
      <c r="F27" s="298"/>
      <c r="G27" s="298"/>
      <c r="H27" s="298"/>
      <c r="I27" s="298"/>
      <c r="J27" s="298"/>
      <c r="K27" s="298"/>
      <c r="L27" s="298"/>
    </row>
    <row r="28" spans="1:12">
      <c r="A28" s="7"/>
      <c r="B28" s="7"/>
      <c r="C28" s="7"/>
      <c r="D28" s="149"/>
      <c r="E28" s="7"/>
      <c r="F28" s="7"/>
      <c r="G28" s="7"/>
      <c r="H28" s="7"/>
      <c r="I28" s="7"/>
      <c r="J28" s="7"/>
      <c r="K28" s="7"/>
      <c r="L28" s="7"/>
    </row>
    <row r="29" spans="1:12">
      <c r="A29" s="66"/>
      <c r="B29" s="66"/>
      <c r="C29" s="66"/>
      <c r="D29" s="10"/>
      <c r="E29" s="10"/>
      <c r="F29" s="10"/>
      <c r="G29" s="10"/>
      <c r="H29" s="10"/>
      <c r="I29" s="10"/>
      <c r="J29" s="10"/>
      <c r="K29" s="10"/>
      <c r="L29" s="10"/>
    </row>
    <row r="30" spans="1:12">
      <c r="A30" s="66"/>
      <c r="B30" s="66"/>
      <c r="C30" s="66"/>
      <c r="D30" s="10"/>
      <c r="E30" s="10"/>
      <c r="F30" s="10"/>
      <c r="G30" s="10"/>
      <c r="H30" s="10"/>
      <c r="I30" s="10"/>
      <c r="J30" s="10"/>
      <c r="K30" s="10"/>
      <c r="L30" s="10"/>
    </row>
    <row r="31" spans="1:12">
      <c r="A31" s="66"/>
      <c r="B31" s="66"/>
      <c r="C31" s="66"/>
      <c r="D31" s="10"/>
      <c r="E31" s="10"/>
      <c r="F31" s="10"/>
      <c r="G31" s="10"/>
      <c r="H31" s="10"/>
      <c r="I31" s="10"/>
      <c r="J31" s="10"/>
      <c r="K31" s="10"/>
      <c r="L31" s="10"/>
    </row>
    <row r="32" spans="1:12">
      <c r="A32" s="66"/>
      <c r="B32" s="66"/>
      <c r="C32" s="66"/>
      <c r="D32" s="10"/>
      <c r="E32" s="10"/>
      <c r="F32" s="10"/>
      <c r="G32" s="10"/>
      <c r="H32" s="10"/>
      <c r="I32" s="10"/>
      <c r="J32" s="10"/>
      <c r="K32" s="10"/>
      <c r="L32" s="10"/>
    </row>
    <row r="33" spans="1:12">
      <c r="A33" s="66"/>
      <c r="B33" s="66"/>
      <c r="C33" s="66"/>
      <c r="D33" s="199"/>
      <c r="E33" s="199"/>
      <c r="F33" s="199"/>
      <c r="G33" s="199"/>
      <c r="H33" s="199"/>
      <c r="I33" s="199"/>
      <c r="J33" s="199"/>
      <c r="K33" s="199"/>
      <c r="L33" s="199"/>
    </row>
    <row r="34" spans="1:1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1:12">
      <c r="A35" s="14"/>
      <c r="B35" s="14"/>
      <c r="C35" s="14"/>
      <c r="D35" s="15"/>
      <c r="E35" s="10"/>
      <c r="F35" s="15"/>
      <c r="G35" s="15"/>
      <c r="H35" s="15"/>
      <c r="I35" s="15"/>
      <c r="J35" s="15"/>
      <c r="K35" s="15"/>
      <c r="L35" s="14"/>
    </row>
    <row r="36" spans="1:12">
      <c r="A36" s="17"/>
      <c r="B36" s="17"/>
      <c r="C36" s="17"/>
      <c r="D36" s="200"/>
      <c r="E36" s="200"/>
      <c r="F36" s="200"/>
      <c r="G36" s="200"/>
      <c r="H36" s="18"/>
      <c r="I36" s="18"/>
      <c r="J36" s="6"/>
      <c r="K36" s="36"/>
      <c r="L36" s="18"/>
    </row>
    <row r="37" spans="1:12">
      <c r="A37" s="17"/>
      <c r="B37" s="17"/>
      <c r="C37" s="17"/>
      <c r="D37" s="200"/>
      <c r="E37" s="200"/>
      <c r="F37" s="200"/>
      <c r="G37" s="200"/>
      <c r="H37" s="200"/>
      <c r="I37" s="200"/>
      <c r="J37" s="200"/>
      <c r="K37" s="6"/>
      <c r="L37" s="36"/>
    </row>
    <row r="38" spans="1:12">
      <c r="A38" s="17"/>
      <c r="B38" s="17"/>
      <c r="C38" s="17"/>
      <c r="D38" s="200"/>
      <c r="E38" s="200"/>
      <c r="F38" s="200"/>
      <c r="G38" s="200"/>
      <c r="H38" s="200"/>
      <c r="I38" s="18"/>
      <c r="J38" s="200"/>
      <c r="K38" s="18"/>
      <c r="L38" s="18"/>
    </row>
    <row r="39" spans="1:12">
      <c r="A39" s="17"/>
      <c r="B39" s="17"/>
      <c r="C39" s="17"/>
      <c r="D39" s="200"/>
      <c r="E39" s="200"/>
      <c r="F39" s="200"/>
      <c r="G39" s="18"/>
      <c r="H39" s="200"/>
      <c r="I39" s="18"/>
      <c r="J39" s="36"/>
      <c r="K39" s="200"/>
      <c r="L39" s="18"/>
    </row>
    <row r="40" spans="1:12">
      <c r="A40" s="17"/>
      <c r="B40" s="17"/>
      <c r="C40" s="17"/>
      <c r="D40" s="200"/>
      <c r="E40" s="200"/>
      <c r="F40" s="18"/>
      <c r="G40" s="18"/>
      <c r="H40" s="18"/>
      <c r="I40" s="201"/>
      <c r="J40" s="200"/>
      <c r="K40" s="200"/>
      <c r="L40" s="202"/>
    </row>
    <row r="41" spans="1:12">
      <c r="A41" s="17"/>
      <c r="B41" s="17"/>
      <c r="C41" s="17"/>
      <c r="D41" s="200"/>
      <c r="E41" s="200"/>
      <c r="F41" s="18"/>
      <c r="G41" s="18"/>
      <c r="H41" s="18"/>
      <c r="I41" s="201"/>
      <c r="J41" s="201"/>
      <c r="K41" s="201"/>
      <c r="L41" s="202"/>
    </row>
    <row r="42" spans="1:12">
      <c r="A42" s="17"/>
      <c r="B42" s="17"/>
      <c r="C42" s="17"/>
      <c r="D42" s="200"/>
      <c r="E42" s="200"/>
      <c r="F42" s="18"/>
      <c r="G42" s="18"/>
      <c r="H42" s="18"/>
      <c r="I42" s="18"/>
      <c r="J42" s="200"/>
      <c r="K42" s="200"/>
      <c r="L42" s="18"/>
    </row>
    <row r="43" spans="1:12">
      <c r="A43" s="14"/>
      <c r="B43" s="14"/>
      <c r="C43" s="14"/>
      <c r="D43" s="37"/>
      <c r="E43" s="37"/>
      <c r="F43" s="37"/>
      <c r="G43" s="37"/>
      <c r="H43" s="37"/>
      <c r="I43" s="37"/>
      <c r="J43" s="37"/>
      <c r="K43" s="37"/>
      <c r="L43" s="37"/>
    </row>
    <row r="44" spans="1:12">
      <c r="A44" s="17"/>
      <c r="B44" s="17"/>
      <c r="C44" s="17"/>
      <c r="D44" s="201"/>
      <c r="E44" s="201"/>
      <c r="F44" s="201"/>
      <c r="G44" s="201"/>
      <c r="H44" s="203"/>
      <c r="I44" s="203"/>
      <c r="J44" s="204"/>
      <c r="K44" s="203"/>
      <c r="L44" s="203"/>
    </row>
    <row r="45" spans="1:12">
      <c r="A45" s="17"/>
      <c r="B45" s="17"/>
      <c r="C45" s="17"/>
      <c r="D45" s="203"/>
      <c r="E45" s="203"/>
      <c r="F45" s="203"/>
      <c r="G45" s="203"/>
      <c r="H45" s="203"/>
      <c r="I45" s="203"/>
      <c r="J45" s="204"/>
      <c r="K45" s="204"/>
      <c r="L45" s="205"/>
    </row>
    <row r="46" spans="1:12">
      <c r="A46" s="17"/>
      <c r="B46" s="17"/>
      <c r="C46" s="66"/>
      <c r="D46" s="201"/>
      <c r="E46" s="201"/>
      <c r="F46" s="201"/>
      <c r="G46" s="201"/>
      <c r="H46" s="201"/>
      <c r="I46" s="201"/>
      <c r="J46" s="201"/>
      <c r="K46" s="206"/>
      <c r="L46" s="206"/>
    </row>
    <row r="47" spans="1:12">
      <c r="A47" s="17"/>
      <c r="B47" s="17"/>
      <c r="C47" s="66"/>
      <c r="D47" s="201"/>
      <c r="E47" s="201"/>
      <c r="F47" s="201"/>
      <c r="G47" s="201"/>
      <c r="H47" s="201"/>
      <c r="I47" s="201"/>
      <c r="J47" s="201"/>
      <c r="K47" s="204"/>
      <c r="L47" s="203"/>
    </row>
    <row r="48" spans="1:12">
      <c r="A48" s="17"/>
      <c r="B48" s="17"/>
      <c r="C48" s="17"/>
      <c r="D48" s="203"/>
      <c r="E48" s="203"/>
      <c r="F48" s="203"/>
      <c r="G48" s="203"/>
      <c r="H48" s="203"/>
      <c r="I48" s="201"/>
      <c r="J48" s="201"/>
      <c r="K48" s="204"/>
      <c r="L48" s="205"/>
    </row>
    <row r="49" spans="1:12">
      <c r="A49" s="17"/>
      <c r="B49" s="17"/>
      <c r="C49" s="17"/>
      <c r="D49" s="201"/>
      <c r="E49" s="203"/>
      <c r="F49" s="203"/>
      <c r="G49" s="203"/>
      <c r="H49" s="203"/>
      <c r="I49" s="201"/>
      <c r="J49" s="201"/>
      <c r="K49" s="201"/>
      <c r="L49" s="202"/>
    </row>
    <row r="50" spans="1:12">
      <c r="A50" s="17"/>
      <c r="B50" s="17"/>
      <c r="C50" s="17"/>
      <c r="D50" s="201"/>
      <c r="E50" s="201"/>
      <c r="F50" s="201"/>
      <c r="G50" s="203"/>
      <c r="H50" s="201"/>
      <c r="I50" s="203"/>
      <c r="J50" s="206"/>
      <c r="K50" s="201"/>
      <c r="L50" s="202"/>
    </row>
    <row r="51" spans="1:12">
      <c r="A51" s="14"/>
      <c r="B51" s="14"/>
      <c r="C51" s="14"/>
      <c r="D51" s="37"/>
      <c r="E51" s="37"/>
      <c r="F51" s="37"/>
      <c r="G51" s="37"/>
      <c r="H51" s="37"/>
      <c r="I51" s="37"/>
      <c r="J51" s="37"/>
      <c r="K51" s="37"/>
      <c r="L51" s="37"/>
    </row>
    <row r="52" spans="1:1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13"/>
    </row>
    <row r="53" spans="1:12" ht="15" customHeight="1">
      <c r="A53" s="296"/>
      <c r="B53" s="296"/>
      <c r="C53" s="296"/>
      <c r="D53" s="296"/>
      <c r="E53" s="296"/>
      <c r="F53" s="296"/>
      <c r="G53" s="296"/>
      <c r="H53" s="296"/>
      <c r="I53" s="296"/>
      <c r="J53" s="296"/>
      <c r="K53" s="296"/>
      <c r="L53" s="296"/>
    </row>
    <row r="54" spans="1:12">
      <c r="A54" s="296"/>
      <c r="B54" s="296"/>
      <c r="C54" s="296"/>
      <c r="D54" s="296"/>
      <c r="E54" s="296"/>
      <c r="F54" s="296"/>
      <c r="G54" s="296"/>
      <c r="H54" s="296"/>
      <c r="I54" s="296"/>
      <c r="J54" s="296"/>
      <c r="K54" s="296"/>
      <c r="L54" s="296"/>
    </row>
    <row r="56" spans="1:12">
      <c r="D56" s="158"/>
    </row>
    <row r="60" spans="1:12">
      <c r="D60" s="165"/>
      <c r="E60" s="165"/>
      <c r="F60" s="165"/>
      <c r="G60" s="165"/>
      <c r="H60" s="165"/>
      <c r="I60" s="165"/>
      <c r="J60" s="165"/>
      <c r="K60" s="165"/>
      <c r="L60" s="165"/>
    </row>
    <row r="66" spans="10:10">
      <c r="J66" s="2">
        <v>0</v>
      </c>
    </row>
  </sheetData>
  <mergeCells count="7">
    <mergeCell ref="A5:I5"/>
    <mergeCell ref="A53:L54"/>
    <mergeCell ref="B25:I25"/>
    <mergeCell ref="A27:L27"/>
    <mergeCell ref="A1:I1"/>
    <mergeCell ref="A3:I3"/>
    <mergeCell ref="A4:I4"/>
  </mergeCells>
  <phoneticPr fontId="0" type="noConversion"/>
  <printOptions horizontalCentered="1"/>
  <pageMargins left="0.39370078740157483" right="0.39370078740157483" top="1.7716535433070868" bottom="0.59055118110236227" header="0.39370078740157483" footer="0.39370078740157483"/>
  <pageSetup paperSize="9" scale="90" firstPageNumber="3" orientation="portrait" useFirstPageNumber="1" r:id="rId1"/>
  <headerFooter alignWithMargins="0">
    <oddFooter>&amp;R&amp;"Arial,Negrita"&amp;9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2"/>
  <sheetViews>
    <sheetView zoomScale="90" zoomScaleNormal="90" zoomScaleSheetLayoutView="100" workbookViewId="0">
      <selection activeCell="C34" sqref="C34"/>
    </sheetView>
  </sheetViews>
  <sheetFormatPr baseColWidth="10" defaultColWidth="11.42578125" defaultRowHeight="13.5"/>
  <cols>
    <col min="1" max="1" width="0.85546875" style="2" customWidth="1"/>
    <col min="2" max="2" width="42.5703125" style="2" customWidth="1"/>
    <col min="3" max="3" width="11.28515625" style="2" customWidth="1"/>
    <col min="4" max="4" width="11.28515625" style="124" customWidth="1"/>
    <col min="5" max="5" width="11.42578125" style="41" hidden="1" customWidth="1"/>
    <col min="6" max="6" width="12.28515625" style="41" customWidth="1"/>
    <col min="7" max="7" width="14.7109375" style="2" customWidth="1"/>
    <col min="8" max="8" width="12.5703125" style="2" customWidth="1"/>
    <col min="9" max="9" width="11.7109375" style="2" customWidth="1"/>
    <col min="10" max="10" width="11.28515625" style="2" customWidth="1"/>
    <col min="11" max="11" width="13.85546875" style="2" customWidth="1"/>
    <col min="12" max="12" width="10.7109375" style="2" customWidth="1"/>
    <col min="13" max="13" width="11.7109375" style="2" bestFit="1" customWidth="1"/>
    <col min="14" max="16384" width="11.42578125" style="2"/>
  </cols>
  <sheetData>
    <row r="1" spans="1:13" s="28" customFormat="1" ht="35.25" customHeight="1">
      <c r="A1" s="294" t="s">
        <v>216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</row>
    <row r="2" spans="1:13" s="31" customFormat="1" ht="16.5">
      <c r="A2" s="29"/>
      <c r="B2" s="29"/>
      <c r="C2" s="29"/>
      <c r="D2" s="63"/>
      <c r="E2" s="30"/>
      <c r="F2" s="30"/>
      <c r="G2" s="29"/>
      <c r="H2" s="29"/>
      <c r="I2" s="29"/>
      <c r="J2" s="29"/>
      <c r="K2" s="29"/>
      <c r="L2" s="29"/>
    </row>
    <row r="3" spans="1:13" s="31" customFormat="1" ht="16.5">
      <c r="A3" s="289" t="s">
        <v>233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</row>
    <row r="4" spans="1:13" ht="15">
      <c r="A4" s="289" t="s">
        <v>130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</row>
    <row r="5" spans="1:13" ht="13.5" customHeight="1">
      <c r="A5" s="288" t="s">
        <v>43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</row>
    <row r="6" spans="1:13" ht="14.25" thickBot="1">
      <c r="A6" s="1"/>
      <c r="B6" s="1"/>
      <c r="C6" s="1"/>
      <c r="E6" s="1"/>
      <c r="F6" s="1"/>
      <c r="G6" s="1"/>
      <c r="H6" s="1"/>
      <c r="I6" s="1"/>
      <c r="J6" s="1"/>
      <c r="K6" s="1"/>
      <c r="L6" s="1"/>
      <c r="M6" s="1"/>
    </row>
    <row r="7" spans="1:13" s="249" customFormat="1">
      <c r="A7" s="112"/>
      <c r="B7" s="113"/>
      <c r="C7" s="167"/>
      <c r="D7" s="8"/>
      <c r="E7" s="8"/>
      <c r="F7" s="8"/>
      <c r="G7" s="8"/>
      <c r="H7" s="8"/>
      <c r="I7" s="8" t="s">
        <v>37</v>
      </c>
      <c r="J7" s="8"/>
      <c r="K7" s="8"/>
      <c r="L7" s="8"/>
      <c r="M7" s="9"/>
    </row>
    <row r="8" spans="1:13" s="249" customFormat="1">
      <c r="A8" s="115"/>
      <c r="B8" s="66"/>
      <c r="C8" s="64"/>
      <c r="D8" s="53"/>
      <c r="E8" s="53"/>
      <c r="F8" s="53"/>
      <c r="G8" s="53" t="s">
        <v>131</v>
      </c>
      <c r="H8" s="53" t="s">
        <v>131</v>
      </c>
      <c r="I8" s="53" t="s">
        <v>207</v>
      </c>
      <c r="J8" s="53"/>
      <c r="K8" s="53" t="s">
        <v>132</v>
      </c>
      <c r="L8" s="53"/>
      <c r="M8" s="166"/>
    </row>
    <row r="9" spans="1:13" s="249" customFormat="1">
      <c r="A9" s="115"/>
      <c r="B9" s="66"/>
      <c r="C9" s="64"/>
      <c r="D9" s="53"/>
      <c r="E9" s="53"/>
      <c r="F9" s="53" t="s">
        <v>131</v>
      </c>
      <c r="G9" s="53" t="s">
        <v>202</v>
      </c>
      <c r="H9" s="53" t="s">
        <v>202</v>
      </c>
      <c r="I9" s="53" t="s">
        <v>208</v>
      </c>
      <c r="J9" s="53" t="s">
        <v>65</v>
      </c>
      <c r="K9" s="53" t="s">
        <v>210</v>
      </c>
      <c r="L9" s="53"/>
      <c r="M9" s="166" t="s">
        <v>65</v>
      </c>
    </row>
    <row r="10" spans="1:13" s="249" customFormat="1">
      <c r="A10" s="115"/>
      <c r="B10" s="66"/>
      <c r="C10" s="64" t="s">
        <v>4</v>
      </c>
      <c r="D10" s="53" t="s">
        <v>187</v>
      </c>
      <c r="E10" s="53" t="s">
        <v>36</v>
      </c>
      <c r="F10" s="53" t="s">
        <v>200</v>
      </c>
      <c r="G10" s="174" t="s">
        <v>203</v>
      </c>
      <c r="H10" s="53" t="s">
        <v>205</v>
      </c>
      <c r="I10" s="53" t="s">
        <v>200</v>
      </c>
      <c r="J10" s="53" t="s">
        <v>168</v>
      </c>
      <c r="K10" s="53" t="s">
        <v>211</v>
      </c>
      <c r="L10" s="53" t="s">
        <v>133</v>
      </c>
      <c r="M10" s="166" t="s">
        <v>134</v>
      </c>
    </row>
    <row r="11" spans="1:13" s="249" customFormat="1">
      <c r="A11" s="116"/>
      <c r="B11" s="117"/>
      <c r="C11" s="118" t="s">
        <v>5</v>
      </c>
      <c r="D11" s="47" t="s">
        <v>199</v>
      </c>
      <c r="E11" s="47" t="s">
        <v>172</v>
      </c>
      <c r="F11" s="47" t="s">
        <v>201</v>
      </c>
      <c r="G11" s="47" t="s">
        <v>204</v>
      </c>
      <c r="H11" s="47" t="s">
        <v>206</v>
      </c>
      <c r="I11" s="47" t="s">
        <v>201</v>
      </c>
      <c r="J11" s="47" t="s">
        <v>209</v>
      </c>
      <c r="K11" s="47" t="s">
        <v>212</v>
      </c>
      <c r="L11" s="47" t="s">
        <v>213</v>
      </c>
      <c r="M11" s="49" t="s">
        <v>135</v>
      </c>
    </row>
    <row r="12" spans="1:13" s="249" customFormat="1">
      <c r="A12" s="89"/>
      <c r="B12" s="17"/>
      <c r="C12" s="98"/>
      <c r="D12" s="98"/>
      <c r="E12" s="81"/>
      <c r="F12" s="81"/>
      <c r="G12" s="81"/>
      <c r="H12" s="81"/>
      <c r="I12" s="81"/>
      <c r="J12" s="81"/>
      <c r="K12" s="81"/>
      <c r="L12" s="81"/>
      <c r="M12" s="80"/>
    </row>
    <row r="13" spans="1:13" s="249" customFormat="1">
      <c r="A13" s="94"/>
      <c r="B13" s="14" t="s">
        <v>136</v>
      </c>
      <c r="C13" s="97"/>
      <c r="D13" s="178">
        <v>601012</v>
      </c>
      <c r="E13" s="178">
        <v>0</v>
      </c>
      <c r="F13" s="178">
        <v>217471231</v>
      </c>
      <c r="G13" s="178">
        <v>-70241364.828999996</v>
      </c>
      <c r="H13" s="178">
        <v>12882733</v>
      </c>
      <c r="I13" s="178">
        <v>1316458</v>
      </c>
      <c r="J13" s="178">
        <v>162030069</v>
      </c>
      <c r="K13" s="178">
        <v>127734508</v>
      </c>
      <c r="L13" s="178">
        <v>3049900</v>
      </c>
      <c r="M13" s="177">
        <v>292814477</v>
      </c>
    </row>
    <row r="14" spans="1:13" s="249" customFormat="1">
      <c r="A14" s="94"/>
      <c r="B14" s="17" t="s">
        <v>64</v>
      </c>
      <c r="C14" s="98"/>
      <c r="D14" s="164" t="s">
        <v>56</v>
      </c>
      <c r="E14" s="164"/>
      <c r="F14" s="164" t="s">
        <v>56</v>
      </c>
      <c r="G14" s="164" t="s">
        <v>56</v>
      </c>
      <c r="H14" s="164" t="s">
        <v>56</v>
      </c>
      <c r="I14" s="162">
        <v>356638</v>
      </c>
      <c r="J14" s="162">
        <v>356638</v>
      </c>
      <c r="K14" s="163">
        <v>3162125</v>
      </c>
      <c r="L14" s="162">
        <v>11714</v>
      </c>
      <c r="M14" s="212">
        <v>3530477</v>
      </c>
    </row>
    <row r="15" spans="1:13" s="249" customFormat="1">
      <c r="A15" s="94"/>
      <c r="B15" s="17" t="s">
        <v>193</v>
      </c>
      <c r="C15" s="98"/>
      <c r="D15" s="162"/>
      <c r="E15" s="162"/>
      <c r="F15" s="162"/>
      <c r="G15" s="162"/>
      <c r="H15" s="162"/>
      <c r="I15" s="162"/>
      <c r="J15" s="162"/>
      <c r="K15" s="163"/>
      <c r="L15" s="163"/>
      <c r="M15" s="213"/>
    </row>
    <row r="16" spans="1:13" s="249" customFormat="1">
      <c r="A16" s="94"/>
      <c r="B16" s="17" t="s">
        <v>174</v>
      </c>
      <c r="C16" s="64" t="s">
        <v>158</v>
      </c>
      <c r="D16" s="164" t="s">
        <v>56</v>
      </c>
      <c r="E16" s="164"/>
      <c r="F16" s="164" t="s">
        <v>56</v>
      </c>
      <c r="G16" s="164" t="s">
        <v>56</v>
      </c>
      <c r="H16" s="164" t="s">
        <v>56</v>
      </c>
      <c r="I16" s="164" t="s">
        <v>56</v>
      </c>
      <c r="J16" s="164" t="s">
        <v>56</v>
      </c>
      <c r="K16" s="164" t="s">
        <v>56</v>
      </c>
      <c r="L16" s="171">
        <v>-95284</v>
      </c>
      <c r="M16" s="212">
        <v>-95284</v>
      </c>
    </row>
    <row r="17" spans="1:13" s="249" customFormat="1">
      <c r="A17" s="94"/>
      <c r="B17" s="17" t="s">
        <v>192</v>
      </c>
      <c r="C17" s="98"/>
      <c r="D17" s="162"/>
      <c r="E17" s="162"/>
      <c r="F17" s="162"/>
      <c r="G17" s="162"/>
      <c r="H17" s="162"/>
      <c r="I17" s="162"/>
      <c r="J17" s="164"/>
      <c r="K17" s="164"/>
      <c r="L17" s="163"/>
      <c r="M17" s="213"/>
    </row>
    <row r="18" spans="1:13" s="249" customFormat="1">
      <c r="A18" s="94"/>
      <c r="B18" s="17" t="s">
        <v>170</v>
      </c>
      <c r="C18" s="98"/>
      <c r="D18" s="164" t="s">
        <v>56</v>
      </c>
      <c r="E18" s="162"/>
      <c r="F18" s="171">
        <v>1428972</v>
      </c>
      <c r="G18" s="162">
        <v>-614154</v>
      </c>
      <c r="H18" s="162">
        <v>501640</v>
      </c>
      <c r="I18" s="162">
        <v>-1316458</v>
      </c>
      <c r="J18" s="164" t="s">
        <v>56</v>
      </c>
      <c r="K18" s="164" t="s">
        <v>56</v>
      </c>
      <c r="L18" s="164" t="s">
        <v>56</v>
      </c>
      <c r="M18" s="213">
        <v>0</v>
      </c>
    </row>
    <row r="19" spans="1:13" s="249" customFormat="1">
      <c r="A19" s="94"/>
      <c r="B19" s="106" t="s">
        <v>171</v>
      </c>
      <c r="C19" s="106"/>
      <c r="D19" s="262" t="s">
        <v>56</v>
      </c>
      <c r="E19" s="164"/>
      <c r="F19" s="171">
        <v>182651</v>
      </c>
      <c r="G19" s="162">
        <v>-442</v>
      </c>
      <c r="H19" s="162">
        <v>-182651</v>
      </c>
      <c r="I19" s="164" t="s">
        <v>56</v>
      </c>
      <c r="J19" s="162">
        <v>-442</v>
      </c>
      <c r="K19" s="171">
        <v>-418598</v>
      </c>
      <c r="L19" s="171">
        <v>418598</v>
      </c>
      <c r="M19" s="212">
        <v>-442</v>
      </c>
    </row>
    <row r="20" spans="1:13" s="249" customFormat="1">
      <c r="A20" s="94"/>
      <c r="B20" s="268" t="s">
        <v>214</v>
      </c>
      <c r="C20" s="106"/>
      <c r="D20" s="263">
        <v>601012</v>
      </c>
      <c r="E20" s="128">
        <v>0</v>
      </c>
      <c r="F20" s="128">
        <v>219082854</v>
      </c>
      <c r="G20" s="128">
        <v>-70855960.828999996</v>
      </c>
      <c r="H20" s="128">
        <v>13201722</v>
      </c>
      <c r="I20" s="128">
        <v>356638</v>
      </c>
      <c r="J20" s="128">
        <v>162386265</v>
      </c>
      <c r="K20" s="128">
        <v>130478035</v>
      </c>
      <c r="L20" s="128">
        <v>3384928</v>
      </c>
      <c r="M20" s="129">
        <v>296249228</v>
      </c>
    </row>
    <row r="21" spans="1:13" s="249" customFormat="1">
      <c r="A21" s="94"/>
      <c r="B21" s="106" t="s">
        <v>64</v>
      </c>
      <c r="C21" s="106"/>
      <c r="D21" s="262">
        <v>0</v>
      </c>
      <c r="E21" s="164"/>
      <c r="F21" s="164">
        <v>0</v>
      </c>
      <c r="G21" s="164">
        <v>0</v>
      </c>
      <c r="H21" s="164">
        <v>0</v>
      </c>
      <c r="I21" s="162">
        <f>+'P&amp;L'!D54</f>
        <v>-1409808</v>
      </c>
      <c r="J21" s="162">
        <f>+SUM(D21:I21)</f>
        <v>-1409808</v>
      </c>
      <c r="K21" s="163">
        <f>+SORIE!H15+SORIE!H20</f>
        <v>5544087</v>
      </c>
      <c r="L21" s="162">
        <f>+'P&amp;L'!D55</f>
        <v>-77143</v>
      </c>
      <c r="M21" s="212">
        <f>+SUM(J21:L21)</f>
        <v>4057136</v>
      </c>
    </row>
    <row r="22" spans="1:13" s="249" customFormat="1">
      <c r="A22" s="94"/>
      <c r="B22" s="106" t="s">
        <v>193</v>
      </c>
      <c r="C22" s="106"/>
      <c r="D22" s="264"/>
      <c r="E22" s="162"/>
      <c r="F22" s="162"/>
      <c r="G22" s="162"/>
      <c r="H22" s="162"/>
      <c r="I22" s="162"/>
      <c r="J22" s="164">
        <f t="shared" ref="J22:J26" si="0">+SUM(D22:I22)</f>
        <v>0</v>
      </c>
      <c r="K22" s="163"/>
      <c r="L22" s="163"/>
      <c r="M22" s="213">
        <f t="shared" ref="M22:M26" si="1">+SUM(J22:L22)</f>
        <v>0</v>
      </c>
    </row>
    <row r="23" spans="1:13" s="249" customFormat="1">
      <c r="A23" s="94"/>
      <c r="B23" s="106" t="s">
        <v>174</v>
      </c>
      <c r="C23" s="107" t="s">
        <v>158</v>
      </c>
      <c r="D23" s="262">
        <v>0</v>
      </c>
      <c r="E23" s="164"/>
      <c r="F23" s="164">
        <v>0</v>
      </c>
      <c r="G23" s="164">
        <v>0</v>
      </c>
      <c r="H23" s="164">
        <v>0</v>
      </c>
      <c r="I23" s="164">
        <v>0</v>
      </c>
      <c r="J23" s="164">
        <f t="shared" si="0"/>
        <v>0</v>
      </c>
      <c r="K23" s="164">
        <v>0</v>
      </c>
      <c r="L23" s="171">
        <v>-311765.56</v>
      </c>
      <c r="M23" s="212">
        <f t="shared" si="1"/>
        <v>-311765.56</v>
      </c>
    </row>
    <row r="24" spans="1:13" s="249" customFormat="1">
      <c r="A24" s="94"/>
      <c r="B24" s="106" t="s">
        <v>192</v>
      </c>
      <c r="C24" s="106"/>
      <c r="D24" s="264"/>
      <c r="E24" s="162"/>
      <c r="F24" s="162"/>
      <c r="G24" s="162"/>
      <c r="H24" s="162"/>
      <c r="I24" s="162"/>
      <c r="J24" s="164">
        <f t="shared" si="0"/>
        <v>0</v>
      </c>
      <c r="K24" s="164"/>
      <c r="L24" s="163"/>
      <c r="M24" s="213">
        <f t="shared" si="1"/>
        <v>0</v>
      </c>
    </row>
    <row r="25" spans="1:13" s="249" customFormat="1">
      <c r="A25" s="94"/>
      <c r="B25" s="106" t="s">
        <v>170</v>
      </c>
      <c r="C25" s="106"/>
      <c r="D25" s="262">
        <v>0</v>
      </c>
      <c r="E25" s="162"/>
      <c r="F25" s="171">
        <v>1150938</v>
      </c>
      <c r="G25" s="162">
        <v>-1508353</v>
      </c>
      <c r="H25" s="162">
        <v>714053</v>
      </c>
      <c r="I25" s="162">
        <f>-I20</f>
        <v>-356638</v>
      </c>
      <c r="J25" s="164">
        <f t="shared" si="0"/>
        <v>0</v>
      </c>
      <c r="K25" s="164">
        <v>0</v>
      </c>
      <c r="L25" s="164">
        <v>0</v>
      </c>
      <c r="M25" s="213">
        <f t="shared" si="1"/>
        <v>0</v>
      </c>
    </row>
    <row r="26" spans="1:13" s="249" customFormat="1">
      <c r="A26" s="94"/>
      <c r="B26" s="106" t="s">
        <v>171</v>
      </c>
      <c r="C26" s="106"/>
      <c r="D26" s="279">
        <v>0</v>
      </c>
      <c r="E26" s="168"/>
      <c r="F26" s="170">
        <v>-182652</v>
      </c>
      <c r="G26" s="169">
        <f>173496+7</f>
        <v>173503</v>
      </c>
      <c r="H26" s="169">
        <v>4900</v>
      </c>
      <c r="I26" s="168"/>
      <c r="J26" s="170">
        <f t="shared" si="0"/>
        <v>-4249</v>
      </c>
      <c r="K26" s="170">
        <v>-101307</v>
      </c>
      <c r="L26" s="170">
        <v>101307</v>
      </c>
      <c r="M26" s="265">
        <f t="shared" si="1"/>
        <v>-4249</v>
      </c>
    </row>
    <row r="27" spans="1:13" s="249" customFormat="1" ht="14.25" thickBot="1">
      <c r="A27" s="110"/>
      <c r="B27" s="281" t="s">
        <v>235</v>
      </c>
      <c r="C27" s="281"/>
      <c r="D27" s="280">
        <f>+SUM(D20:D26)</f>
        <v>601012</v>
      </c>
      <c r="E27" s="159"/>
      <c r="F27" s="159">
        <f t="shared" ref="F27:L27" si="2">+SUM(F20:F26)</f>
        <v>220051140</v>
      </c>
      <c r="G27" s="159">
        <f t="shared" si="2"/>
        <v>-72190810.828999996</v>
      </c>
      <c r="H27" s="159">
        <f t="shared" si="2"/>
        <v>13920675</v>
      </c>
      <c r="I27" s="159">
        <f t="shared" si="2"/>
        <v>-1409808</v>
      </c>
      <c r="J27" s="159">
        <f t="shared" si="2"/>
        <v>160972208</v>
      </c>
      <c r="K27" s="159">
        <f t="shared" si="2"/>
        <v>135920815</v>
      </c>
      <c r="L27" s="159">
        <f t="shared" si="2"/>
        <v>3097326.44</v>
      </c>
      <c r="M27" s="209">
        <f>+SUM(J27:L27)</f>
        <v>299990349.44</v>
      </c>
    </row>
    <row r="28" spans="1:13">
      <c r="A28" s="14"/>
      <c r="B28" s="14"/>
      <c r="C28" s="14"/>
      <c r="D28" s="37"/>
      <c r="E28" s="37"/>
      <c r="F28" s="37"/>
      <c r="G28" s="37"/>
      <c r="H28" s="37"/>
      <c r="I28" s="37"/>
      <c r="J28" s="37"/>
      <c r="K28" s="37"/>
      <c r="L28" s="37"/>
      <c r="M28" s="37"/>
    </row>
    <row r="29" spans="1:13" ht="15" customHeight="1">
      <c r="A29" s="295" t="s">
        <v>236</v>
      </c>
      <c r="B29" s="295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</row>
    <row r="30" spans="1:13">
      <c r="A30" s="295"/>
      <c r="B30" s="295"/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5"/>
    </row>
    <row r="31" spans="1:13">
      <c r="K31" s="260"/>
      <c r="L31" s="260"/>
      <c r="M31" s="259"/>
    </row>
    <row r="32" spans="1:13">
      <c r="D32" s="260"/>
      <c r="F32" s="261"/>
      <c r="I32" s="259"/>
      <c r="J32" s="259"/>
      <c r="K32" s="2">
        <f>K27-'Balance '!I14</f>
        <v>0</v>
      </c>
    </row>
    <row r="34" spans="4:13">
      <c r="G34" s="2">
        <f>G33-G32</f>
        <v>0</v>
      </c>
    </row>
    <row r="36" spans="4:13">
      <c r="D36" s="165"/>
      <c r="E36" s="165"/>
      <c r="F36" s="165"/>
      <c r="G36" s="165"/>
      <c r="H36" s="165"/>
      <c r="I36" s="165"/>
      <c r="J36" s="165"/>
      <c r="K36" s="165"/>
      <c r="L36" s="165"/>
      <c r="M36" s="165"/>
    </row>
    <row r="42" spans="4:13">
      <c r="K42" s="2">
        <v>0</v>
      </c>
    </row>
  </sheetData>
  <mergeCells count="5">
    <mergeCell ref="A29:M30"/>
    <mergeCell ref="A5:M5"/>
    <mergeCell ref="A1:M1"/>
    <mergeCell ref="A3:M3"/>
    <mergeCell ref="A4:M4"/>
  </mergeCells>
  <printOptions horizontalCentered="1"/>
  <pageMargins left="0.39370078740157483" right="0.39370078740157483" top="1.5748031496062993" bottom="0.59055118110236227" header="0.39370078740157483" footer="0.39370078740157483"/>
  <pageSetup paperSize="9" scale="86" firstPageNumber="4" orientation="landscape" useFirstPageNumber="1" r:id="rId1"/>
  <headerFooter alignWithMargins="0">
    <oddFooter>&amp;R&amp;"Arial,Negrita"&amp;9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tabSelected="1" topLeftCell="A46" zoomScaleSheetLayoutView="90" workbookViewId="0">
      <selection activeCell="D63" sqref="D63"/>
    </sheetView>
  </sheetViews>
  <sheetFormatPr baseColWidth="10" defaultColWidth="11.42578125" defaultRowHeight="12.75"/>
  <cols>
    <col min="1" max="1" width="0.85546875" style="1" customWidth="1"/>
    <col min="2" max="2" width="67" style="1" customWidth="1"/>
    <col min="3" max="3" width="12.7109375" style="55" customWidth="1"/>
    <col min="4" max="4" width="11.7109375" style="20" customWidth="1"/>
    <col min="5" max="5" width="11.7109375" style="1" customWidth="1"/>
    <col min="6" max="6" width="11" style="1" customWidth="1"/>
    <col min="7" max="16384" width="11.42578125" style="1"/>
  </cols>
  <sheetData>
    <row r="1" spans="1:6" s="130" customFormat="1" ht="42" customHeight="1">
      <c r="A1" s="229"/>
      <c r="B1" s="294" t="s">
        <v>217</v>
      </c>
      <c r="C1" s="294"/>
      <c r="D1" s="294"/>
      <c r="E1" s="294"/>
      <c r="F1" s="69"/>
    </row>
    <row r="2" spans="1:6" s="29" customFormat="1" ht="15.75">
      <c r="C2" s="63"/>
      <c r="D2" s="30"/>
    </row>
    <row r="3" spans="1:6" s="29" customFormat="1" ht="15.75">
      <c r="A3" s="208"/>
      <c r="B3" s="289" t="s">
        <v>238</v>
      </c>
      <c r="C3" s="289"/>
      <c r="D3" s="289"/>
      <c r="E3" s="289"/>
    </row>
    <row r="4" spans="1:6" s="32" customFormat="1" ht="15">
      <c r="A4" s="139"/>
      <c r="B4" s="288" t="s">
        <v>43</v>
      </c>
      <c r="C4" s="288"/>
      <c r="D4" s="288"/>
      <c r="E4" s="288"/>
    </row>
    <row r="5" spans="1:6" s="32" customFormat="1" ht="15">
      <c r="A5" s="120"/>
      <c r="B5" s="120"/>
      <c r="C5" s="120"/>
      <c r="D5" s="282"/>
      <c r="E5" s="120"/>
    </row>
    <row r="6" spans="1:6" ht="13.5" thickBot="1"/>
    <row r="7" spans="1:6" s="26" customFormat="1" ht="12.75" customHeight="1">
      <c r="A7" s="86"/>
      <c r="B7" s="125"/>
      <c r="C7" s="114" t="s">
        <v>4</v>
      </c>
      <c r="D7" s="8" t="s">
        <v>0</v>
      </c>
      <c r="E7" s="214" t="s">
        <v>0</v>
      </c>
    </row>
    <row r="8" spans="1:6" s="26" customFormat="1" ht="12.75" customHeight="1">
      <c r="A8" s="88"/>
      <c r="B8" s="117"/>
      <c r="C8" s="118" t="s">
        <v>5</v>
      </c>
      <c r="D8" s="47">
        <v>2014</v>
      </c>
      <c r="E8" s="215">
        <v>2013</v>
      </c>
    </row>
    <row r="9" spans="1:6" s="22" customFormat="1" ht="12.75" customHeight="1">
      <c r="A9" s="89"/>
      <c r="B9" s="17"/>
      <c r="C9" s="64"/>
      <c r="D9" s="91"/>
      <c r="E9" s="216"/>
    </row>
    <row r="10" spans="1:6" s="26" customFormat="1" ht="12.75" customHeight="1">
      <c r="A10" s="94"/>
      <c r="B10" s="14" t="s">
        <v>66</v>
      </c>
      <c r="C10" s="64"/>
      <c r="D10" s="178">
        <f>+D11+D12+D23+D30</f>
        <v>26357953.350000001</v>
      </c>
      <c r="E10" s="217">
        <v>-3116298</v>
      </c>
    </row>
    <row r="11" spans="1:6" s="22" customFormat="1" ht="12.75" customHeight="1">
      <c r="A11" s="89"/>
      <c r="B11" s="14" t="s">
        <v>38</v>
      </c>
      <c r="C11" s="64"/>
      <c r="D11" s="175">
        <f>+'P&amp;L'!D50</f>
        <v>-3171961</v>
      </c>
      <c r="E11" s="218">
        <v>-963550</v>
      </c>
    </row>
    <row r="12" spans="1:6" s="22" customFormat="1" ht="12.75" customHeight="1">
      <c r="A12" s="89"/>
      <c r="B12" s="14" t="s">
        <v>137</v>
      </c>
      <c r="C12" s="64"/>
      <c r="D12" s="175">
        <f>+SUM(D13:D22)</f>
        <v>23639883</v>
      </c>
      <c r="E12" s="219">
        <v>22616373</v>
      </c>
    </row>
    <row r="13" spans="1:6" s="22" customFormat="1" ht="12.75" customHeight="1">
      <c r="A13" s="89"/>
      <c r="B13" s="17" t="s">
        <v>28</v>
      </c>
      <c r="C13" s="64" t="s">
        <v>111</v>
      </c>
      <c r="D13" s="82">
        <v>20951476</v>
      </c>
      <c r="E13" s="220">
        <v>20698894</v>
      </c>
      <c r="F13" s="42"/>
    </row>
    <row r="14" spans="1:6" s="22" customFormat="1" ht="12.75" customHeight="1">
      <c r="A14" s="89"/>
      <c r="B14" s="17" t="s">
        <v>67</v>
      </c>
      <c r="C14" s="64" t="s">
        <v>111</v>
      </c>
      <c r="D14" s="82">
        <v>2787114</v>
      </c>
      <c r="E14" s="220">
        <v>810383</v>
      </c>
      <c r="F14" s="42"/>
    </row>
    <row r="15" spans="1:6" s="22" customFormat="1" ht="12.75" customHeight="1">
      <c r="A15" s="89"/>
      <c r="B15" s="17" t="s">
        <v>68</v>
      </c>
      <c r="C15" s="64"/>
      <c r="D15" s="82">
        <v>-2066594</v>
      </c>
      <c r="E15" s="220">
        <v>1927551</v>
      </c>
    </row>
    <row r="16" spans="1:6" s="22" customFormat="1" ht="12.75" customHeight="1">
      <c r="A16" s="89"/>
      <c r="B16" s="17" t="s">
        <v>138</v>
      </c>
      <c r="C16" s="64" t="s">
        <v>157</v>
      </c>
      <c r="D16" s="82">
        <v>-2049389</v>
      </c>
      <c r="E16" s="220">
        <v>-2433092</v>
      </c>
    </row>
    <row r="17" spans="1:5" s="22" customFormat="1" ht="12.75" customHeight="1">
      <c r="A17" s="89"/>
      <c r="B17" s="17" t="s">
        <v>69</v>
      </c>
      <c r="C17" s="64" t="s">
        <v>41</v>
      </c>
      <c r="D17" s="82">
        <v>-71231</v>
      </c>
      <c r="E17" s="220">
        <v>-135320</v>
      </c>
    </row>
    <row r="18" spans="1:5" s="22" customFormat="1" ht="12.75" customHeight="1">
      <c r="A18" s="89"/>
      <c r="B18" s="17" t="s">
        <v>30</v>
      </c>
      <c r="C18" s="64"/>
      <c r="D18" s="82">
        <v>-1425983</v>
      </c>
      <c r="E18" s="220">
        <v>-2251046</v>
      </c>
    </row>
    <row r="19" spans="1:5" s="26" customFormat="1" ht="12.75" customHeight="1">
      <c r="A19" s="94"/>
      <c r="B19" s="17" t="s">
        <v>31</v>
      </c>
      <c r="C19" s="64" t="s">
        <v>166</v>
      </c>
      <c r="D19" s="82">
        <v>5584614</v>
      </c>
      <c r="E19" s="220">
        <v>4776058</v>
      </c>
    </row>
    <row r="20" spans="1:5" s="26" customFormat="1" ht="12.75" customHeight="1">
      <c r="A20" s="94"/>
      <c r="B20" s="17" t="s">
        <v>32</v>
      </c>
      <c r="C20" s="64"/>
      <c r="D20" s="283">
        <v>16423</v>
      </c>
      <c r="E20" s="220">
        <v>16121</v>
      </c>
    </row>
    <row r="21" spans="1:5" s="26" customFormat="1" ht="12.75" customHeight="1">
      <c r="A21" s="94"/>
      <c r="B21" s="17" t="s">
        <v>118</v>
      </c>
      <c r="C21" s="64"/>
      <c r="D21" s="284">
        <v>-86547</v>
      </c>
      <c r="E21" s="220">
        <v>8905</v>
      </c>
    </row>
    <row r="22" spans="1:5" s="22" customFormat="1" ht="12.75" customHeight="1">
      <c r="A22" s="94"/>
      <c r="B22" s="17" t="s">
        <v>140</v>
      </c>
      <c r="C22" s="64"/>
      <c r="D22" s="253">
        <v>0</v>
      </c>
      <c r="E22" s="220">
        <v>-802081</v>
      </c>
    </row>
    <row r="23" spans="1:5" s="22" customFormat="1" ht="12.75" customHeight="1">
      <c r="A23" s="89"/>
      <c r="B23" s="14" t="s">
        <v>70</v>
      </c>
      <c r="C23" s="64"/>
      <c r="D23" s="175">
        <f>+SUM(D24:D29)</f>
        <v>10234418.35</v>
      </c>
      <c r="E23" s="218">
        <v>-22599671</v>
      </c>
    </row>
    <row r="24" spans="1:5" s="22" customFormat="1" ht="12.75" customHeight="1">
      <c r="A24" s="89"/>
      <c r="B24" s="17" t="s">
        <v>3</v>
      </c>
      <c r="C24" s="64"/>
      <c r="D24" s="82">
        <v>-442618</v>
      </c>
      <c r="E24" s="220">
        <v>-440402</v>
      </c>
    </row>
    <row r="25" spans="1:5" s="22" customFormat="1" ht="12.75" customHeight="1">
      <c r="A25" s="89"/>
      <c r="B25" s="17" t="s">
        <v>71</v>
      </c>
      <c r="C25" s="64"/>
      <c r="D25" s="82">
        <v>10134751.58</v>
      </c>
      <c r="E25" s="220">
        <v>-14003031</v>
      </c>
    </row>
    <row r="26" spans="1:5" s="22" customFormat="1" ht="12.75" customHeight="1">
      <c r="A26" s="94"/>
      <c r="B26" s="17" t="s">
        <v>72</v>
      </c>
      <c r="C26" s="64"/>
      <c r="D26" s="82">
        <v>2625083</v>
      </c>
      <c r="E26" s="220">
        <v>-948739</v>
      </c>
    </row>
    <row r="27" spans="1:5" s="26" customFormat="1" ht="12.75" customHeight="1">
      <c r="A27" s="94"/>
      <c r="B27" s="17" t="s">
        <v>73</v>
      </c>
      <c r="C27" s="64"/>
      <c r="D27" s="82">
        <v>-2077531</v>
      </c>
      <c r="E27" s="220">
        <v>-4094054</v>
      </c>
    </row>
    <row r="28" spans="1:5" s="26" customFormat="1" ht="12.75" customHeight="1">
      <c r="A28" s="94"/>
      <c r="B28" s="17" t="s">
        <v>141</v>
      </c>
      <c r="C28" s="64"/>
      <c r="D28" s="82">
        <v>-706440.23</v>
      </c>
      <c r="E28" s="220">
        <v>-1427571</v>
      </c>
    </row>
    <row r="29" spans="1:5" s="22" customFormat="1" ht="12.75" customHeight="1">
      <c r="A29" s="94"/>
      <c r="B29" s="17" t="s">
        <v>74</v>
      </c>
      <c r="C29" s="64"/>
      <c r="D29" s="82">
        <v>701173</v>
      </c>
      <c r="E29" s="220">
        <v>-1685874</v>
      </c>
    </row>
    <row r="30" spans="1:5" s="22" customFormat="1" ht="12.75" customHeight="1">
      <c r="A30" s="89"/>
      <c r="B30" s="14" t="s">
        <v>75</v>
      </c>
      <c r="C30" s="64"/>
      <c r="D30" s="175">
        <f>+SUM(D31:D34)</f>
        <v>-4344387</v>
      </c>
      <c r="E30" s="218">
        <v>-2169450</v>
      </c>
    </row>
    <row r="31" spans="1:5" s="22" customFormat="1" ht="12.75" customHeight="1">
      <c r="A31" s="89"/>
      <c r="B31" s="17" t="s">
        <v>76</v>
      </c>
      <c r="C31" s="64"/>
      <c r="D31" s="82">
        <v>-5584614</v>
      </c>
      <c r="E31" s="220">
        <v>-4463554</v>
      </c>
    </row>
    <row r="32" spans="1:5" s="22" customFormat="1" ht="12.75" customHeight="1">
      <c r="A32" s="89"/>
      <c r="B32" s="17" t="s">
        <v>142</v>
      </c>
      <c r="C32" s="64"/>
      <c r="D32" s="253">
        <v>0</v>
      </c>
      <c r="E32" s="220">
        <v>239943</v>
      </c>
    </row>
    <row r="33" spans="1:5" s="22" customFormat="1" ht="12.75" customHeight="1">
      <c r="A33" s="89"/>
      <c r="B33" s="17" t="s">
        <v>77</v>
      </c>
      <c r="C33" s="64"/>
      <c r="D33" s="283">
        <v>1240227</v>
      </c>
      <c r="E33" s="220">
        <v>1972381</v>
      </c>
    </row>
    <row r="34" spans="1:5" s="22" customFormat="1" ht="12.75" customHeight="1">
      <c r="A34" s="89"/>
      <c r="B34" s="17" t="s">
        <v>80</v>
      </c>
      <c r="C34" s="64"/>
      <c r="D34" s="253">
        <v>0</v>
      </c>
      <c r="E34" s="220">
        <v>81780</v>
      </c>
    </row>
    <row r="35" spans="1:5" s="22" customFormat="1" ht="12.75" customHeight="1">
      <c r="A35" s="89"/>
      <c r="B35" s="17"/>
      <c r="C35" s="64"/>
      <c r="D35" s="82"/>
      <c r="E35" s="220">
        <v>0</v>
      </c>
    </row>
    <row r="36" spans="1:5" s="22" customFormat="1" ht="12.75" customHeight="1">
      <c r="A36" s="89"/>
      <c r="B36" s="14" t="s">
        <v>218</v>
      </c>
      <c r="C36" s="64"/>
      <c r="D36" s="178">
        <f>+D37+D43</f>
        <v>-22294278.07</v>
      </c>
      <c r="E36" s="217">
        <v>-12721038</v>
      </c>
    </row>
    <row r="37" spans="1:5" s="22" customFormat="1" ht="12.75" customHeight="1">
      <c r="A37" s="89"/>
      <c r="B37" s="14" t="s">
        <v>78</v>
      </c>
      <c r="C37" s="64"/>
      <c r="D37" s="175">
        <f>+SUM(D38:D42)</f>
        <v>-29989605</v>
      </c>
      <c r="E37" s="218">
        <v>-17426656</v>
      </c>
    </row>
    <row r="38" spans="1:5" s="22" customFormat="1" ht="12.75" customHeight="1">
      <c r="A38" s="89"/>
      <c r="B38" s="17" t="s">
        <v>143</v>
      </c>
      <c r="C38" s="64"/>
      <c r="D38" s="82">
        <v>-1982787</v>
      </c>
      <c r="E38" s="220">
        <v>-3334121</v>
      </c>
    </row>
    <row r="39" spans="1:5" s="22" customFormat="1" ht="12.75" customHeight="1">
      <c r="A39" s="89"/>
      <c r="B39" s="22" t="s">
        <v>221</v>
      </c>
      <c r="C39" s="64"/>
      <c r="D39" s="82">
        <v>-1450209</v>
      </c>
      <c r="E39" s="221">
        <v>-1472209</v>
      </c>
    </row>
    <row r="40" spans="1:5" s="22" customFormat="1" ht="12.75" customHeight="1">
      <c r="A40" s="89"/>
      <c r="B40" s="17" t="s">
        <v>6</v>
      </c>
      <c r="C40" s="64"/>
      <c r="D40" s="82">
        <v>-1562428</v>
      </c>
      <c r="E40" s="220">
        <v>-1475166</v>
      </c>
    </row>
    <row r="41" spans="1:5" s="22" customFormat="1" ht="12.75" customHeight="1">
      <c r="A41" s="89"/>
      <c r="B41" s="17" t="s">
        <v>7</v>
      </c>
      <c r="C41" s="64"/>
      <c r="D41" s="82">
        <v>-19499546</v>
      </c>
      <c r="E41" s="220">
        <v>-11092381</v>
      </c>
    </row>
    <row r="42" spans="1:5" s="22" customFormat="1" ht="12.75" customHeight="1">
      <c r="A42" s="89"/>
      <c r="B42" s="17" t="s">
        <v>91</v>
      </c>
      <c r="C42" s="64"/>
      <c r="D42" s="82">
        <v>-5494635</v>
      </c>
      <c r="E42" s="220">
        <v>-52779</v>
      </c>
    </row>
    <row r="43" spans="1:5" s="22" customFormat="1" ht="12.75" customHeight="1">
      <c r="A43" s="89"/>
      <c r="B43" s="14" t="s">
        <v>79</v>
      </c>
      <c r="C43" s="64"/>
      <c r="D43" s="175">
        <f>+SUM(D44:D46)</f>
        <v>7695326.9299999997</v>
      </c>
      <c r="E43" s="218">
        <v>4705618</v>
      </c>
    </row>
    <row r="44" spans="1:5" s="22" customFormat="1" ht="12.75" customHeight="1">
      <c r="A44" s="89"/>
      <c r="B44" s="17" t="s">
        <v>143</v>
      </c>
      <c r="C44" s="64"/>
      <c r="D44" s="283">
        <v>6228511.9299999997</v>
      </c>
      <c r="E44" s="220">
        <v>902</v>
      </c>
    </row>
    <row r="45" spans="1:5" s="22" customFormat="1" ht="12.75" customHeight="1">
      <c r="A45" s="89"/>
      <c r="B45" s="17" t="s">
        <v>7</v>
      </c>
      <c r="C45" s="64"/>
      <c r="D45" s="283">
        <v>100231</v>
      </c>
      <c r="E45" s="285">
        <v>0</v>
      </c>
    </row>
    <row r="46" spans="1:5" s="22" customFormat="1" ht="12.75" customHeight="1">
      <c r="A46" s="89"/>
      <c r="B46" s="17" t="s">
        <v>10</v>
      </c>
      <c r="C46" s="64"/>
      <c r="D46" s="283">
        <v>1366584</v>
      </c>
      <c r="E46" s="251">
        <v>4704716</v>
      </c>
    </row>
    <row r="47" spans="1:5" s="22" customFormat="1" ht="12.75" customHeight="1">
      <c r="A47" s="89"/>
      <c r="B47" s="17"/>
      <c r="C47" s="64"/>
      <c r="D47" s="82"/>
      <c r="E47" s="251"/>
    </row>
    <row r="48" spans="1:5" s="22" customFormat="1" ht="12.75" customHeight="1">
      <c r="A48" s="89"/>
      <c r="B48" s="14" t="s">
        <v>81</v>
      </c>
      <c r="C48" s="64"/>
      <c r="D48" s="178">
        <f>+D49+D51+D56</f>
        <v>7520864.8550000004</v>
      </c>
      <c r="E48" s="217">
        <v>8541178</v>
      </c>
    </row>
    <row r="49" spans="1:5" s="22" customFormat="1" ht="12.75" customHeight="1">
      <c r="A49" s="89"/>
      <c r="B49" s="14" t="s">
        <v>82</v>
      </c>
      <c r="C49" s="64"/>
      <c r="D49" s="175">
        <f>+D50</f>
        <v>9521208.8550000004</v>
      </c>
      <c r="E49" s="218">
        <v>2542049</v>
      </c>
    </row>
    <row r="50" spans="1:5" s="22" customFormat="1" ht="12.75" customHeight="1">
      <c r="A50" s="89"/>
      <c r="B50" s="22" t="s">
        <v>99</v>
      </c>
      <c r="C50" s="64"/>
      <c r="D50" s="82">
        <v>9521208.8550000004</v>
      </c>
      <c r="E50" s="220">
        <v>2542049</v>
      </c>
    </row>
    <row r="51" spans="1:5" s="22" customFormat="1" ht="12.75" customHeight="1">
      <c r="A51" s="89"/>
      <c r="B51" s="14" t="s">
        <v>83</v>
      </c>
      <c r="C51" s="64"/>
      <c r="D51" s="227">
        <f>+SUM(D52:D55)</f>
        <v>-1688578</v>
      </c>
      <c r="E51" s="218">
        <v>6094413</v>
      </c>
    </row>
    <row r="52" spans="1:5" s="22" customFormat="1" ht="12.75" customHeight="1">
      <c r="A52" s="89"/>
      <c r="B52" s="17" t="s">
        <v>144</v>
      </c>
      <c r="C52" s="64"/>
      <c r="D52" s="82"/>
      <c r="E52" s="220">
        <v>30440796</v>
      </c>
    </row>
    <row r="53" spans="1:5" s="22" customFormat="1" ht="12.75" customHeight="1">
      <c r="A53" s="89"/>
      <c r="B53" s="17" t="s">
        <v>145</v>
      </c>
      <c r="C53" s="64"/>
      <c r="D53" s="82">
        <v>48127646</v>
      </c>
      <c r="E53" s="220">
        <v>30440796</v>
      </c>
    </row>
    <row r="54" spans="1:5" s="22" customFormat="1" ht="12.75" customHeight="1">
      <c r="A54" s="89"/>
      <c r="B54" s="17" t="s">
        <v>146</v>
      </c>
      <c r="C54" s="64"/>
      <c r="D54" s="82"/>
      <c r="E54" s="220">
        <v>-24346383</v>
      </c>
    </row>
    <row r="55" spans="1:5" s="22" customFormat="1" ht="12.75" customHeight="1">
      <c r="A55" s="89"/>
      <c r="B55" s="17" t="s">
        <v>145</v>
      </c>
      <c r="C55" s="64"/>
      <c r="D55" s="82">
        <v>-49816224</v>
      </c>
      <c r="E55" s="220">
        <v>-24346383</v>
      </c>
    </row>
    <row r="56" spans="1:5" s="252" customFormat="1" ht="12.75" customHeight="1">
      <c r="A56" s="89"/>
      <c r="B56" s="14" t="s">
        <v>147</v>
      </c>
      <c r="C56" s="64"/>
      <c r="D56" s="227">
        <v>-311766</v>
      </c>
      <c r="E56" s="218">
        <v>-95284</v>
      </c>
    </row>
    <row r="57" spans="1:5" s="252" customFormat="1" ht="12.75" customHeight="1">
      <c r="A57" s="131"/>
      <c r="B57" s="17"/>
      <c r="C57" s="64"/>
      <c r="D57" s="82"/>
      <c r="E57" s="220"/>
    </row>
    <row r="58" spans="1:5" s="252" customFormat="1" ht="12.75" customHeight="1">
      <c r="A58" s="131"/>
      <c r="B58" s="14" t="s">
        <v>84</v>
      </c>
      <c r="C58" s="64"/>
      <c r="D58" s="111"/>
      <c r="E58" s="222">
        <v>0</v>
      </c>
    </row>
    <row r="59" spans="1:5" s="252" customFormat="1" ht="12">
      <c r="A59" s="131"/>
      <c r="B59" s="14" t="s">
        <v>85</v>
      </c>
      <c r="C59" s="64"/>
      <c r="D59" s="228">
        <f>+D48+D36+D10</f>
        <v>11584540.135000002</v>
      </c>
      <c r="E59" s="223">
        <v>-7296158</v>
      </c>
    </row>
    <row r="60" spans="1:5" s="26" customFormat="1" ht="12">
      <c r="A60" s="94"/>
      <c r="B60" s="17"/>
      <c r="C60" s="64"/>
      <c r="D60" s="141"/>
      <c r="E60" s="224"/>
    </row>
    <row r="61" spans="1:5" s="26" customFormat="1" ht="12">
      <c r="A61" s="94"/>
      <c r="B61" s="17" t="s">
        <v>39</v>
      </c>
      <c r="C61" s="64" t="s">
        <v>48</v>
      </c>
      <c r="D61" s="78">
        <f>+E62</f>
        <v>33795519</v>
      </c>
      <c r="E61" s="225">
        <v>41091677</v>
      </c>
    </row>
    <row r="62" spans="1:5" s="22" customFormat="1" thickBot="1">
      <c r="A62" s="110"/>
      <c r="B62" s="51" t="s">
        <v>40</v>
      </c>
      <c r="C62" s="126" t="s">
        <v>48</v>
      </c>
      <c r="D62" s="143">
        <v>45380059</v>
      </c>
      <c r="E62" s="226">
        <v>33795519</v>
      </c>
    </row>
    <row r="63" spans="1:5" s="32" customFormat="1" ht="15">
      <c r="A63" s="35"/>
      <c r="B63" s="17"/>
      <c r="C63" s="66"/>
      <c r="D63" s="36"/>
      <c r="E63" s="36"/>
    </row>
    <row r="64" spans="1:5" ht="14.25" customHeight="1">
      <c r="B64" s="300" t="s">
        <v>237</v>
      </c>
      <c r="C64" s="300"/>
      <c r="D64" s="300"/>
      <c r="E64" s="300"/>
    </row>
    <row r="65" spans="2:5" ht="14.25" customHeight="1">
      <c r="B65" s="300"/>
      <c r="C65" s="300"/>
      <c r="D65" s="300"/>
      <c r="E65" s="300"/>
    </row>
  </sheetData>
  <mergeCells count="4">
    <mergeCell ref="B64:E65"/>
    <mergeCell ref="B1:E1"/>
    <mergeCell ref="B3:E3"/>
    <mergeCell ref="B4:E4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9" scale="90" firstPageNumber="5" orientation="portrait" useFirstPageNumber="1" r:id="rId1"/>
  <headerFooter alignWithMargins="0">
    <oddFooter>&amp;R&amp;"Arial,Negrita"&amp;9 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P a r t M a p   x m l n s : x s i = " h t t p : / / w w w . w 3 . o r g / 2 0 0 1 / X M L S c h e m a - i n s t a n c e "   x m l n s : x s d = " h t t p : / / w w w . w 3 . o r g / 2 0 0 1 / X M L S c h e m a " >  
     < P a r t s >  
         < P a r t I t e m >  
             < P r o p e r t y N a m e > C o m m o n T o o l s N e e d R e f r e s h < / P r o p e r t y N a m e >  
             < V a l u e > { F 7 5 9 7 B 4 2 - 5 6 E A - 4 F 2 C - B 2 D 5 - 1 D 3 5 E 5 1 A 2 E 2 5 } < / V a l u e >  
         < / P a r t I t e m >  
     < / P a r t s >  
 < / P a r t M a p > 
</file>

<file path=customXml/item2.xml><?xml version="1.0" encoding="utf-8"?>
<DAEMSEngagementItemInfo xmlns="http://schemas.microsoft.com/DAEMSEngagementItemInfoXML">
  <EngagementID>6608</EngagementID>
  <LogicalEMSServerID>8046625255170022453</LogicalEMSServerID>
  <WorkingPaperID>1346285058300011825</WorkingPaperID>
</DAEMSEngagementItemInfo>
</file>

<file path=customXml/item3.xml>��< ? x m l   v e r s i o n = " 1 . 0 "   e n c o d i n g = " u t f - 1 6 " ? > < C T C o n v e r s i o n I n f o   x m l n s : x s i = " h t t p : / / w w w . w 3 . o r g / 2 0 0 1 / X M L S c h e m a - i n s t a n c e "   x m l n s : x s d = " h t t p : / / w w w . w 3 . o r g / 2 0 0 1 / X M L S c h e m a " >  
     < R e q u i r e s R e f r e s h > f a l s e < / R e q u i r e s R e f r e s h >  
 < / C T C o n v e r s i o n I n f o > 
</file>

<file path=customXml/itemProps1.xml><?xml version="1.0" encoding="utf-8"?>
<ds:datastoreItem xmlns:ds="http://schemas.openxmlformats.org/officeDocument/2006/customXml" ds:itemID="{7EEE2307-34F8-4484-9F97-C845E21F433B}">
  <ds:schemaRefs>
    <ds:schemaRef ds:uri="http://www.w3.org/2001/XMLSchema"/>
  </ds:schemaRefs>
</ds:datastoreItem>
</file>

<file path=customXml/itemProps2.xml><?xml version="1.0" encoding="utf-8"?>
<ds:datastoreItem xmlns:ds="http://schemas.openxmlformats.org/officeDocument/2006/customXml" ds:itemID="{7B9B2B46-2C75-4424-91B1-B8B38E9B4C28}">
  <ds:schemaRefs>
    <ds:schemaRef ds:uri="http://schemas.microsoft.com/DAEMSEngagementItemInfoXML"/>
  </ds:schemaRefs>
</ds:datastoreItem>
</file>

<file path=customXml/itemProps3.xml><?xml version="1.0" encoding="utf-8"?>
<ds:datastoreItem xmlns:ds="http://schemas.openxmlformats.org/officeDocument/2006/customXml" ds:itemID="{F7597B42-56EA-4F2C-B2D5-1D35E51A2E25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Balance </vt:lpstr>
      <vt:lpstr>P&amp;L</vt:lpstr>
      <vt:lpstr>SORIE</vt:lpstr>
      <vt:lpstr>ECPN</vt:lpstr>
      <vt:lpstr>FLUJOS_MEMORIA</vt:lpstr>
      <vt:lpstr>'Balance '!Área_de_impresión</vt:lpstr>
      <vt:lpstr>ECPN!Área_de_impresión</vt:lpstr>
      <vt:lpstr>FLUJOS_MEMORIA!Área_de_impresión</vt:lpstr>
      <vt:lpstr>'P&amp;L'!Área_de_impresión</vt:lpstr>
      <vt:lpstr>SORIE!Área_de_impresión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Abalo, Sofia (ES - Madrid)</dc:creator>
  <cp:lastModifiedBy>jbasildo</cp:lastModifiedBy>
  <cp:lastPrinted>2015-04-24T10:06:35Z</cp:lastPrinted>
  <dcterms:created xsi:type="dcterms:W3CDTF">2008-04-02T06:33:37Z</dcterms:created>
  <dcterms:modified xsi:type="dcterms:W3CDTF">2015-07-07T08:34:39Z</dcterms:modified>
</cp:coreProperties>
</file>