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updateLinks="never" codeName="ThisWorkbook" defaultThemeVersion="124226"/>
  <bookViews>
    <workbookView xWindow="-15" yWindow="75" windowWidth="9630" windowHeight="5100" tabRatio="637"/>
  </bookViews>
  <sheets>
    <sheet name="balance " sheetId="1" r:id="rId1"/>
    <sheet name="p&amp;l" sheetId="3" r:id="rId2"/>
    <sheet name="SORIE" sheetId="8" r:id="rId3"/>
    <sheet name="SORIE (2)" sheetId="23" r:id="rId4"/>
    <sheet name="FLUJOS_MEMORIA" sheetId="22" r:id="rId5"/>
  </sheets>
  <definedNames>
    <definedName name="_xlnm.Print_Area" localSheetId="0">'balance '!$A$1:$J$46</definedName>
    <definedName name="_xlnm.Print_Area" localSheetId="4">FLUJOS_MEMORIA!$A$1:$E$65</definedName>
    <definedName name="_xlnm.Print_Area" localSheetId="1">'p&amp;l'!$A$1:$E$61</definedName>
    <definedName name="_xlnm.Print_Area" localSheetId="2">SORIE!$A$1:$I$27</definedName>
    <definedName name="_xlnm.Print_Area" localSheetId="3">'SORIE (2)'!$A$1:$M$33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25725" calcOnSave="0"/>
</workbook>
</file>

<file path=xl/calcChain.xml><?xml version="1.0" encoding="utf-8"?>
<calcChain xmlns="http://schemas.openxmlformats.org/spreadsheetml/2006/main">
  <c r="D59" i="22"/>
  <c r="D48"/>
  <c r="D46"/>
  <c r="D54"/>
  <c r="D52"/>
  <c r="D49"/>
  <c r="D44"/>
  <c r="D37"/>
  <c r="D36"/>
  <c r="D30"/>
  <c r="D23"/>
  <c r="D12"/>
  <c r="D10"/>
  <c r="D53" i="3"/>
  <c r="I39" i="1"/>
  <c r="D31"/>
  <c r="D29"/>
  <c r="D27"/>
  <c r="D24" i="3"/>
  <c r="D22"/>
  <c r="I14" i="1"/>
  <c r="I11" s="1"/>
  <c r="I10" s="1"/>
  <c r="I43" s="1"/>
  <c r="D53" s="1"/>
  <c r="E53"/>
  <c r="D37"/>
  <c r="M25" i="23"/>
  <c r="M27"/>
  <c r="M28"/>
  <c r="M23"/>
  <c r="E29"/>
  <c r="F29"/>
  <c r="G29"/>
  <c r="H29"/>
  <c r="I29"/>
  <c r="J29"/>
  <c r="K29"/>
  <c r="L29"/>
  <c r="D29"/>
  <c r="H22" i="8"/>
  <c r="H24"/>
  <c r="H21"/>
  <c r="H16"/>
  <c r="D55" i="3"/>
  <c r="D56"/>
  <c r="D58"/>
  <c r="D41"/>
  <c r="D47"/>
  <c r="D51"/>
  <c r="D34"/>
  <c r="D28"/>
  <c r="D39"/>
  <c r="D25"/>
  <c r="D17"/>
  <c r="D13"/>
  <c r="I30" i="1"/>
  <c r="I36"/>
  <c r="I28"/>
  <c r="I20"/>
  <c r="I18"/>
  <c r="D32"/>
  <c r="D19"/>
  <c r="D14"/>
  <c r="D11"/>
  <c r="D10"/>
  <c r="M29" i="23"/>
  <c r="D43" i="1"/>
  <c r="D51" i="22"/>
</calcChain>
</file>

<file path=xl/sharedStrings.xml><?xml version="1.0" encoding="utf-8"?>
<sst xmlns="http://schemas.openxmlformats.org/spreadsheetml/2006/main" count="379" uniqueCount="246">
  <si>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</si>
  <si>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</si>
  <si>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</si>
  <si>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</si>
  <si>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</si>
  <si>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</si>
  <si>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</si>
  <si>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</si>
  <si>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Instalaciones técnicas y otro 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</si>
  <si>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</si>
  <si>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</si>
  <si>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</si>
  <si>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</si>
  <si>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</si>
  <si>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</si>
  <si>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</si>
  <si>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</si>
  <si>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</si>
  <si>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</si>
  <si>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</si>
  <si>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</si>
  <si>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</si>
  <si>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</si>
  <si>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</si>
  <si>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</si>
  <si>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</si>
  <si>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</si>
  <si>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</si>
  <si>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</si>
  <si>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</si>
  <si>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Ingresos financieros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</si>
  <si>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</si>
  <si>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</si>
  <si>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</si>
  <si>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</si>
  <si>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</si>
  <si>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Prima de</t>
  </si>
  <si>
    <t>Resultado</t>
  </si>
  <si>
    <t>Resultado del ejercicio antes de impuestos</t>
  </si>
  <si>
    <t>Efectivo o equivalentes al comienzo del ejercicio</t>
  </si>
  <si>
    <t>Efectivo o equivalentes al final del ejercicio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</si>
  <si>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</si>
  <si>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</si>
  <si>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</si>
  <si>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</si>
  <si>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</si>
  <si>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</si>
  <si>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</si>
  <si>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</si>
  <si>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</si>
  <si>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</si>
  <si>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</si>
  <si>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Inmovilizado intangible-</t>
  </si>
  <si>
    <t>Inmovilizado material-</t>
  </si>
  <si>
    <t>ACTIVO CORRIENTE:</t>
  </si>
  <si>
    <t>Deudores comerciales y otras cuentas a cobrar-</t>
  </si>
  <si>
    <t>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</si>
  <si>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</si>
  <si>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</si>
  <si>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</si>
  <si>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</si>
  <si>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</si>
  <si>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</si>
  <si>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TOTAL INGRESOS Y GASTOS RECONOCIDOS</t>
  </si>
  <si>
    <t>Total ingresos y gastos reconocidos</t>
  </si>
  <si>
    <t>Total</t>
  </si>
  <si>
    <t>FLUJOS DE EFECTIVO DE LAS ACTIVIDADES DE EXPLOTACIÓN:</t>
  </si>
  <si>
    <t>Correcciones valorativas por deterioro</t>
  </si>
  <si>
    <t>Variación de provisiones</t>
  </si>
  <si>
    <t>Resultados por bajas y enajenaciones de inmovilizado</t>
  </si>
  <si>
    <t>Cambios en el capital corriente-</t>
  </si>
  <si>
    <t>Deudores y otras cuentas a cobrar</t>
  </si>
  <si>
    <t>Otros activos corrientes</t>
  </si>
  <si>
    <t>Acreedores y otras cuentas a pagar</t>
  </si>
  <si>
    <t>Otros activos y pasivos no corrientes</t>
  </si>
  <si>
    <t>Otros flujos de efectivo de las actividades de explotación-</t>
  </si>
  <si>
    <t>Pagos de intereses</t>
  </si>
  <si>
    <t>Cobros de intereses</t>
  </si>
  <si>
    <t>Pagos por inversiones-</t>
  </si>
  <si>
    <t>Cobros por desinversiones-</t>
  </si>
  <si>
    <t>Cobros (pagos) por Impuesto sobre Beneficios</t>
  </si>
  <si>
    <t>FLUJOS DE EFECTIVO DE LAS ACTIVIDADES DE FINANCIACIÓN:</t>
  </si>
  <si>
    <t>Cobros y pagos por instrumentos de patrimonio-</t>
  </si>
  <si>
    <t>Cobros y pagos por instrumentos  de pasivo financiero-</t>
  </si>
  <si>
    <t>EFECTO DE LAS VARIACIONES DE LOS TIPOS DE CAMBIO</t>
  </si>
  <si>
    <t>AUMENTO/DISMINUCIÓN NETA DEL EFECTIVO O EQUIVALENTES</t>
  </si>
  <si>
    <t>Nota 18.1</t>
  </si>
  <si>
    <t>Fondo de comercio de consolidación</t>
  </si>
  <si>
    <t>Otro inmovilizado intangible</t>
  </si>
  <si>
    <t>Terrenos y construcciones</t>
  </si>
  <si>
    <t>Inmovilizado en curso y anticipos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</si>
  <si>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</si>
  <si>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</si>
  <si>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</si>
  <si>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</si>
  <si>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</si>
  <si>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</si>
  <si>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</si>
  <si>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</si>
  <si>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Subvenciones, donaciones y legados recibidos</t>
  </si>
  <si>
    <t>Socios externos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</si>
  <si>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</si>
  <si>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</si>
  <si>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</si>
  <si>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</si>
  <si>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</si>
  <si>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</si>
  <si>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</si>
  <si>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</si>
  <si>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</si>
  <si>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</si>
  <si>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</si>
  <si>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</si>
  <si>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</si>
  <si>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</si>
  <si>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</si>
  <si>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</si>
  <si>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</si>
  <si>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</si>
  <si>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</si>
  <si>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</si>
  <si>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</si>
  <si>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</si>
  <si>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</si>
  <si>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</si>
  <si>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 xml:space="preserve">  Efecto impositivo</t>
  </si>
  <si>
    <t>Ingresos y gastos imputados directamente al patrimonio neto consolidado:</t>
  </si>
  <si>
    <t>Transferencias a la cuenta de pérdidas y ganancias consolidada:</t>
  </si>
  <si>
    <t>TOTAL TRANSFERENCIAS A LA CUENTA DE PÉRDIDAS Y GANANCIAS CONSOLIDADA</t>
  </si>
  <si>
    <t>Atribuido a los socios externos</t>
  </si>
  <si>
    <t>A) ESTADO DE INGRESOS Y GASTOS CONSOLIDADOS RECONOCIDOS</t>
  </si>
  <si>
    <t>B) ESTADO TOTAL DE CAMBIOS EN EL PATRIMONIO NETO CONSOLIDADO</t>
  </si>
  <si>
    <t>Reservas de</t>
  </si>
  <si>
    <t>Subvenciones,</t>
  </si>
  <si>
    <t>Socios</t>
  </si>
  <si>
    <t>Patrimonio</t>
  </si>
  <si>
    <t>Neto</t>
  </si>
  <si>
    <t>SALDO AL 31 DE DICIEMBRE DE 2011</t>
  </si>
  <si>
    <t>SALDO AL 31 DE DICIEMBRE DE 2012</t>
  </si>
  <si>
    <t>Ajustes del resultado-</t>
  </si>
  <si>
    <t>Imputación de subvenciones</t>
  </si>
  <si>
    <t>Nota 15</t>
  </si>
  <si>
    <t>Otros ingresos y gastos</t>
  </si>
  <si>
    <t>Otros pasivos corrientes</t>
  </si>
  <si>
    <t>Cobros de dividendos</t>
  </si>
  <si>
    <t>Empresas del Grupo y asociadas</t>
  </si>
  <si>
    <t>Emisión-</t>
  </si>
  <si>
    <t xml:space="preserve">  Deudas con entidades de crédito</t>
  </si>
  <si>
    <t>Devolución y amortización de-</t>
  </si>
  <si>
    <t>Pago por dividendos y remuneraciones de otros instrumentos de patrimonio</t>
  </si>
  <si>
    <t>Resultado por la pérdida de control de participaciones consolidadas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</si>
  <si>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</si>
  <si>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</si>
  <si>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</si>
  <si>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</si>
  <si>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</si>
  <si>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</si>
  <si>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</si>
  <si>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10.3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</si>
  <si>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</si>
  <si>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</si>
  <si>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</si>
  <si>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</si>
  <si>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</si>
  <si>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</si>
  <si>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</si>
  <si>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</si>
  <si>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</si>
  <si>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</si>
  <si>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</si>
  <si>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</si>
  <si>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Fondos</t>
  </si>
  <si>
    <t>RESULTADO DE LA CUENTA DE PÉRDIDAS Y GANANCIAS CONSOLIDADA</t>
  </si>
  <si>
    <t xml:space="preserve">  Aplicación del resultado del ejercicio anterior</t>
  </si>
  <si>
    <t xml:space="preserve">  Otros movimientos</t>
  </si>
  <si>
    <t>emisión</t>
  </si>
  <si>
    <t>Atribuido a la Sociedad dominante</t>
  </si>
  <si>
    <t xml:space="preserve">  Aumento de patrimonio por combinación de negocios</t>
  </si>
  <si>
    <t xml:space="preserve">  Distribución de dividendos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</si>
  <si>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</si>
  <si>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</si>
  <si>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</si>
  <si>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</si>
  <si>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</si>
  <si>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</si>
  <si>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</si>
  <si>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</si>
  <si>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</si>
  <si>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</si>
  <si>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</si>
  <si>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</si>
  <si>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 xml:space="preserve">Dotación </t>
  </si>
  <si>
    <t>Nota 16.2</t>
  </si>
  <si>
    <t>Inversiones en entidades del Grupo y asociadas a corto plazo</t>
  </si>
  <si>
    <t>Notas 18.1 y 10.3</t>
  </si>
  <si>
    <t>Nota 17.8</t>
  </si>
  <si>
    <t>Nota 17.9</t>
  </si>
  <si>
    <t>Operaciones con el Accionista:</t>
  </si>
  <si>
    <t>Otras variaciones del patrimonio neto:</t>
  </si>
  <si>
    <t>Operaciones con accionistas:</t>
  </si>
  <si>
    <t>Inversiones financieras a corto plazo</t>
  </si>
  <si>
    <t>Nota 9.3</t>
  </si>
  <si>
    <t>FONDOS PROPIOS:</t>
  </si>
  <si>
    <t>Importe neto de la cifra de negocios:</t>
  </si>
  <si>
    <t>Aprovisionamientos:</t>
  </si>
  <si>
    <t>Otros ingresos de explotación:</t>
  </si>
  <si>
    <t>Gastos de personal:</t>
  </si>
  <si>
    <t>Otros gastos de explotación:</t>
  </si>
  <si>
    <t>Deterioro y resultado por enajenaciones del inmovilizado:</t>
  </si>
  <si>
    <t>Ingresos financieros:</t>
  </si>
  <si>
    <t>Deterioro y resultado por enajenaciones de instrumentos financieros:</t>
  </si>
  <si>
    <t>Fundacional</t>
  </si>
  <si>
    <t>la Entidad</t>
  </si>
  <si>
    <t>Dominante</t>
  </si>
  <si>
    <t>Sociedades</t>
  </si>
  <si>
    <t>Dependientes y</t>
  </si>
  <si>
    <t>Multigrupo</t>
  </si>
  <si>
    <t>Puestas en</t>
  </si>
  <si>
    <t>Equivalencia</t>
  </si>
  <si>
    <t>del Ejercicio</t>
  </si>
  <si>
    <t>Atribuible a</t>
  </si>
  <si>
    <t>Propios</t>
  </si>
  <si>
    <t>Donaciones y</t>
  </si>
  <si>
    <t>Legados</t>
  </si>
  <si>
    <t>Recibidos</t>
  </si>
  <si>
    <t>Externos</t>
  </si>
  <si>
    <t>SALDO AL 31 DE DICIEMBRE DE 2013</t>
  </si>
  <si>
    <t>FUNDACIÓN ONCE PARA LA COOPERACIÓN E INCLUSIÓN SOCIAL DE 
PERSONAS  CON DISCAPACIDAD Y ENTIDADES DEPENDIENTES</t>
  </si>
  <si>
    <t>FUNDACIÓN ONCE PARA LA COOPERACIÓN E INCLUSIÓN SOCIAL DE  PERSONAS CON
 DISCAPACIDAD Y ENTIDADES DEPENDIENTES</t>
  </si>
  <si>
    <t xml:space="preserve">FUNDACIÓN ONCE PARA LA COOPERACIÓN E INCLUSIÓN SOCIAL DE PERSONAS CON DISCAPACIDAD Y ENTIDADES DEPENDIENTES </t>
  </si>
  <si>
    <t>FLUJOS DE EFECTIVO DE LAS ACTIVIDADES DE INVERSIÓN:</t>
  </si>
  <si>
    <t>Otros activos financieros en empresas del Grupo y asociadas</t>
  </si>
  <si>
    <t>Check</t>
  </si>
  <si>
    <t>ESTADO DE CAMBIOS EN EL PATRIMONIO NETO CONSOLIDADO DEL EJERCICIO 2013</t>
  </si>
  <si>
    <t>Las Notas 1 a 21 de la Memoria consolidada adjunta forman parte integrante del estado total de 
cambios en el patrimonio neto consolidado correspondiente al ejercicio 2013</t>
  </si>
  <si>
    <t>ESTADO DE FLUJOS DE EFECTIVO CONSOLIDADO DEL EJERCICIO 2013</t>
  </si>
  <si>
    <t>Las Notas 1 a 21 de la Memoria consolidada adjunta forman parte integrante del 
estado de flujos de efectivo consolidado correspondiente al ejercicio 2013</t>
  </si>
  <si>
    <t>Las Notas 1 a 21 de la Memoria consolidada adjunta forman parte integrante del
estado de cambios en el patrimonio neto consolidado correspondiente al ejercicio 2013</t>
  </si>
  <si>
    <t>Las Notas 1 a 21 de la Memoria consolidada adjunta forman parte integrante de la cuenta de pérdidas y ganancias consolidada correspondiente al ejercicio 2013</t>
  </si>
  <si>
    <t>CUENTA DE PÉRDIDAS Y GANANCIAS CONSOLIDADA DEL EJERCICIO 2013</t>
  </si>
  <si>
    <t>Las Notas 1 a 21 de la Memoria consolidada adjunta forman parte integrante del balance consolidado al 31 de diciembre de 2013</t>
  </si>
  <si>
    <t>BALANCE CONSOLIDADO AL 31 DE DICIEMBRE DE 2013</t>
  </si>
  <si>
    <t>31-12-2013</t>
  </si>
  <si>
    <t>31-12-2012</t>
  </si>
  <si>
    <t>Sociedades multigrupo, neto de efectivo en sociedades consolidadas</t>
  </si>
  <si>
    <t>Resultado atribuido a la Entidad dominante</t>
  </si>
</sst>
</file>

<file path=xl/styles.xml><?xml version="1.0" encoding="utf-8"?>
<styleSheet xmlns="http://schemas.openxmlformats.org/spreadsheetml/2006/main">
  <numFmts count="7">
    <numFmt numFmtId="164" formatCode="_ * #,##0_ ;_ * \-#,##0_ ;_ * &quot;-&quot;_ ;_ @_ "/>
    <numFmt numFmtId="165" formatCode="#,###_);\(#,###\)"/>
    <numFmt numFmtId="166" formatCode="#,##0_);\(#,##0\);\-"/>
    <numFmt numFmtId="167" formatCode="#,###.00_);\(#,###.00\)"/>
    <numFmt numFmtId="168" formatCode="#,###.0_);\(#,###.0\)"/>
    <numFmt numFmtId="169" formatCode="#,##0;\(#,##0\)"/>
    <numFmt numFmtId="170" formatCode="#,##0.00;\(#,##0.00\);\-\ \ "/>
  </numFmts>
  <fonts count="21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9" fillId="0" borderId="0" xfId="0" applyNumberFormat="1" applyFont="1" applyFill="1" applyBorder="1"/>
    <xf numFmtId="165" fontId="10" fillId="0" borderId="0" xfId="0" applyNumberFormat="1" applyFont="1" applyFill="1" applyBorder="1" applyAlignment="1"/>
    <xf numFmtId="165" fontId="8" fillId="0" borderId="3" xfId="0" applyNumberFormat="1" applyFont="1" applyFill="1" applyBorder="1" applyAlignme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7" fontId="8" fillId="0" borderId="0" xfId="0" applyNumberFormat="1" applyFont="1"/>
    <xf numFmtId="165" fontId="0" fillId="0" borderId="0" xfId="0" applyNumberFormat="1" applyFont="1" applyAlignment="1">
      <alignment horizontal="centerContinuous"/>
    </xf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9" fillId="0" borderId="0" xfId="0" applyNumberFormat="1" applyFont="1" applyAlignment="1"/>
    <xf numFmtId="165" fontId="0" fillId="0" borderId="0" xfId="0" applyNumberFormat="1" applyFont="1" applyFill="1" applyAlignment="1">
      <alignment horizontal="centerContinuous"/>
    </xf>
    <xf numFmtId="165" fontId="0" fillId="0" borderId="0" xfId="0" applyNumberFormat="1" applyFont="1" applyFill="1" applyBorder="1" applyAlignment="1">
      <alignment horizontal="centerContinuous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/>
    <xf numFmtId="9" fontId="0" fillId="0" borderId="0" xfId="4" applyFont="1"/>
    <xf numFmtId="165" fontId="8" fillId="0" borderId="0" xfId="0" applyNumberFormat="1" applyFont="1" applyFill="1"/>
    <xf numFmtId="167" fontId="8" fillId="0" borderId="0" xfId="0" applyNumberFormat="1" applyFont="1" applyFill="1"/>
    <xf numFmtId="165" fontId="6" fillId="0" borderId="0" xfId="0" applyNumberFormat="1" applyFont="1" applyFill="1" applyAlignment="1">
      <alignment horizontal="centerContinuous"/>
    </xf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8" fillId="0" borderId="7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0" fillId="0" borderId="0" xfId="0" applyNumberFormat="1" applyFill="1"/>
    <xf numFmtId="165" fontId="8" fillId="0" borderId="8" xfId="0" applyNumberFormat="1" applyFont="1" applyFill="1" applyBorder="1" applyAlignment="1">
      <alignment horizontal="center"/>
    </xf>
    <xf numFmtId="169" fontId="16" fillId="0" borderId="0" xfId="0" applyNumberFormat="1" applyFont="1" applyFill="1" applyAlignment="1">
      <alignment horizontal="centerContinuous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4" fontId="6" fillId="0" borderId="0" xfId="0" applyNumberFormat="1" applyFont="1" applyFill="1" applyAlignment="1">
      <alignment horizontal="centerContinuous"/>
    </xf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10" fillId="0" borderId="3" xfId="0" applyNumberFormat="1" applyFont="1" applyFill="1" applyBorder="1" applyAlignment="1"/>
    <xf numFmtId="165" fontId="8" fillId="0" borderId="8" xfId="0" applyNumberFormat="1" applyFont="1" applyFill="1" applyBorder="1" applyAlignment="1"/>
    <xf numFmtId="165" fontId="10" fillId="0" borderId="13" xfId="0" applyNumberFormat="1" applyFont="1" applyBorder="1"/>
    <xf numFmtId="165" fontId="8" fillId="0" borderId="3" xfId="0" applyNumberFormat="1" applyFont="1" applyBorder="1"/>
    <xf numFmtId="165" fontId="8" fillId="0" borderId="13" xfId="0" applyNumberFormat="1" applyFont="1" applyBorder="1"/>
    <xf numFmtId="170" fontId="9" fillId="0" borderId="0" xfId="1" applyNumberFormat="1" applyFont="1" applyBorder="1"/>
    <xf numFmtId="165" fontId="8" fillId="0" borderId="8" xfId="0" applyNumberFormat="1" applyFont="1" applyFill="1" applyBorder="1"/>
    <xf numFmtId="165" fontId="8" fillId="0" borderId="3" xfId="0" applyNumberFormat="1" applyFont="1" applyFill="1" applyBorder="1"/>
    <xf numFmtId="165" fontId="10" fillId="0" borderId="3" xfId="0" applyNumberFormat="1" applyFont="1" applyBorder="1"/>
    <xf numFmtId="3" fontId="8" fillId="0" borderId="0" xfId="0" applyNumberFormat="1" applyFont="1" applyBorder="1"/>
    <xf numFmtId="165" fontId="10" fillId="0" borderId="14" xfId="0" applyNumberFormat="1" applyFont="1" applyBorder="1"/>
    <xf numFmtId="165" fontId="10" fillId="0" borderId="15" xfId="0" applyNumberFormat="1" applyFont="1" applyFill="1" applyBorder="1"/>
    <xf numFmtId="165" fontId="10" fillId="0" borderId="16" xfId="0" applyNumberFormat="1" applyFont="1" applyBorder="1"/>
    <xf numFmtId="165" fontId="8" fillId="0" borderId="17" xfId="0" applyNumberFormat="1" applyFont="1" applyBorder="1"/>
    <xf numFmtId="165" fontId="10" fillId="0" borderId="18" xfId="0" applyNumberFormat="1" applyFont="1" applyBorder="1" applyAlignment="1">
      <alignment horizontal="center"/>
    </xf>
    <xf numFmtId="165" fontId="8" fillId="0" borderId="18" xfId="0" applyNumberFormat="1" applyFont="1" applyFill="1" applyBorder="1"/>
    <xf numFmtId="165" fontId="8" fillId="0" borderId="19" xfId="0" applyNumberFormat="1" applyFont="1" applyBorder="1"/>
    <xf numFmtId="165" fontId="8" fillId="0" borderId="13" xfId="0" applyNumberFormat="1" applyFont="1" applyFill="1" applyBorder="1"/>
    <xf numFmtId="165" fontId="10" fillId="0" borderId="17" xfId="0" applyNumberFormat="1" applyFont="1" applyBorder="1"/>
    <xf numFmtId="165" fontId="10" fillId="0" borderId="17" xfId="0" applyNumberFormat="1" applyFont="1" applyFill="1" applyBorder="1"/>
    <xf numFmtId="165" fontId="8" fillId="0" borderId="17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10" fillId="0" borderId="6" xfId="0" applyNumberFormat="1" applyFont="1" applyBorder="1"/>
    <xf numFmtId="165" fontId="8" fillId="0" borderId="20" xfId="0" applyNumberFormat="1" applyFont="1" applyFill="1" applyBorder="1"/>
    <xf numFmtId="165" fontId="17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8" xfId="0" applyNumberFormat="1" applyFont="1" applyFill="1" applyBorder="1" applyAlignment="1">
      <alignment horizontal="center"/>
    </xf>
    <xf numFmtId="165" fontId="8" fillId="0" borderId="5" xfId="0" applyNumberFormat="1" applyFont="1" applyBorder="1"/>
    <xf numFmtId="165" fontId="10" fillId="0" borderId="9" xfId="0" applyNumberFormat="1" applyFont="1" applyBorder="1"/>
    <xf numFmtId="165" fontId="8" fillId="0" borderId="21" xfId="0" applyNumberFormat="1" applyFont="1" applyBorder="1"/>
    <xf numFmtId="165" fontId="10" fillId="0" borderId="21" xfId="0" applyNumberFormat="1" applyFont="1" applyBorder="1" applyAlignment="1">
      <alignment horizontal="center"/>
    </xf>
    <xf numFmtId="165" fontId="8" fillId="0" borderId="19" xfId="0" applyNumberFormat="1" applyFont="1" applyFill="1" applyBorder="1"/>
    <xf numFmtId="165" fontId="8" fillId="0" borderId="22" xfId="0" applyNumberFormat="1" applyFont="1" applyFill="1" applyBorder="1"/>
    <xf numFmtId="165" fontId="10" fillId="0" borderId="23" xfId="0" applyNumberFormat="1" applyFont="1" applyBorder="1"/>
    <xf numFmtId="165" fontId="10" fillId="0" borderId="21" xfId="0" applyNumberFormat="1" applyFont="1" applyBorder="1"/>
    <xf numFmtId="165" fontId="10" fillId="0" borderId="5" xfId="0" applyNumberFormat="1" applyFont="1" applyFill="1" applyBorder="1" applyAlignment="1"/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10" fillId="0" borderId="8" xfId="1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center"/>
    </xf>
    <xf numFmtId="165" fontId="8" fillId="0" borderId="10" xfId="0" applyNumberFormat="1" applyFont="1" applyBorder="1"/>
    <xf numFmtId="165" fontId="3" fillId="0" borderId="0" xfId="0" applyNumberFormat="1" applyFont="1" applyAlignment="1">
      <alignment horizontal="center"/>
    </xf>
    <xf numFmtId="165" fontId="10" fillId="0" borderId="15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3" xfId="0" applyNumberFormat="1" applyFont="1" applyFill="1" applyBorder="1" applyAlignment="1">
      <alignment horizontal="right"/>
    </xf>
    <xf numFmtId="165" fontId="8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/>
    <xf numFmtId="165" fontId="10" fillId="0" borderId="28" xfId="0" applyNumberFormat="1" applyFont="1" applyFill="1" applyBorder="1"/>
    <xf numFmtId="169" fontId="0" fillId="0" borderId="0" xfId="0" applyNumberFormat="1" applyFont="1" applyFill="1"/>
    <xf numFmtId="165" fontId="10" fillId="0" borderId="17" xfId="0" applyNumberFormat="1" applyFont="1" applyBorder="1" applyAlignment="1"/>
    <xf numFmtId="165" fontId="10" fillId="0" borderId="27" xfId="0" applyNumberFormat="1" applyFont="1" applyBorder="1"/>
    <xf numFmtId="49" fontId="10" fillId="0" borderId="16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49" fontId="9" fillId="0" borderId="0" xfId="0" applyNumberFormat="1" applyFont="1"/>
    <xf numFmtId="165" fontId="10" fillId="0" borderId="29" xfId="0" applyNumberFormat="1" applyFont="1" applyBorder="1"/>
    <xf numFmtId="165" fontId="10" fillId="0" borderId="28" xfId="0" applyNumberFormat="1" applyFont="1" applyBorder="1"/>
    <xf numFmtId="165" fontId="6" fillId="0" borderId="0" xfId="0" applyNumberFormat="1" applyFont="1" applyAlignment="1"/>
    <xf numFmtId="165" fontId="8" fillId="0" borderId="8" xfId="1" applyNumberFormat="1" applyFont="1" applyBorder="1" applyAlignment="1">
      <alignment horizontal="right"/>
    </xf>
    <xf numFmtId="165" fontId="10" fillId="0" borderId="8" xfId="0" applyNumberFormat="1" applyFont="1" applyFill="1" applyBorder="1" applyAlignment="1"/>
    <xf numFmtId="165" fontId="10" fillId="0" borderId="0" xfId="0" applyNumberFormat="1" applyFont="1" applyBorder="1" applyAlignment="1">
      <alignment horizontal="left"/>
    </xf>
    <xf numFmtId="165" fontId="8" fillId="0" borderId="18" xfId="0" applyNumberFormat="1" applyFont="1" applyFill="1" applyBorder="1" applyAlignment="1"/>
    <xf numFmtId="165" fontId="8" fillId="0" borderId="26" xfId="0" applyNumberFormat="1" applyFont="1" applyFill="1" applyBorder="1" applyAlignment="1"/>
    <xf numFmtId="165" fontId="11" fillId="0" borderId="14" xfId="0" applyNumberFormat="1" applyFont="1" applyBorder="1"/>
    <xf numFmtId="165" fontId="11" fillId="0" borderId="15" xfId="0" applyNumberFormat="1" applyFont="1" applyBorder="1"/>
    <xf numFmtId="165" fontId="9" fillId="0" borderId="15" xfId="0" applyNumberFormat="1" applyFont="1" applyBorder="1"/>
    <xf numFmtId="165" fontId="11" fillId="0" borderId="17" xfId="0" applyNumberFormat="1" applyFont="1" applyBorder="1"/>
    <xf numFmtId="165" fontId="3" fillId="0" borderId="17" xfId="0" applyNumberFormat="1" applyFont="1" applyBorder="1"/>
    <xf numFmtId="165" fontId="3" fillId="0" borderId="0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" xfId="0" applyNumberFormat="1" applyFont="1" applyBorder="1"/>
    <xf numFmtId="165" fontId="11" fillId="0" borderId="16" xfId="0" applyNumberFormat="1" applyFont="1" applyBorder="1"/>
    <xf numFmtId="165" fontId="11" fillId="0" borderId="24" xfId="0" applyNumberFormat="1" applyFont="1" applyBorder="1"/>
    <xf numFmtId="165" fontId="9" fillId="0" borderId="24" xfId="0" applyNumberFormat="1" applyFont="1" applyBorder="1"/>
    <xf numFmtId="165" fontId="3" fillId="0" borderId="16" xfId="0" applyNumberFormat="1" applyFont="1" applyBorder="1"/>
    <xf numFmtId="165" fontId="0" fillId="0" borderId="24" xfId="0" applyNumberFormat="1" applyFont="1" applyBorder="1"/>
    <xf numFmtId="165" fontId="10" fillId="0" borderId="24" xfId="0" applyNumberFormat="1" applyFont="1" applyBorder="1"/>
    <xf numFmtId="168" fontId="3" fillId="0" borderId="0" xfId="0" applyNumberFormat="1" applyFont="1" applyAlignment="1">
      <alignment horizontal="center"/>
    </xf>
    <xf numFmtId="165" fontId="10" fillId="0" borderId="26" xfId="0" applyNumberFormat="1" applyFont="1" applyFill="1" applyBorder="1"/>
    <xf numFmtId="165" fontId="8" fillId="0" borderId="26" xfId="0" applyNumberFormat="1" applyFont="1" applyFill="1" applyBorder="1"/>
    <xf numFmtId="165" fontId="8" fillId="0" borderId="3" xfId="1" applyNumberFormat="1" applyFont="1" applyBorder="1" applyAlignment="1">
      <alignment horizontal="right"/>
    </xf>
    <xf numFmtId="166" fontId="8" fillId="0" borderId="8" xfId="0" applyNumberFormat="1" applyFont="1" applyFill="1" applyBorder="1"/>
    <xf numFmtId="166" fontId="8" fillId="0" borderId="8" xfId="0" applyNumberFormat="1" applyFont="1" applyFill="1" applyBorder="1" applyAlignment="1"/>
    <xf numFmtId="166" fontId="8" fillId="0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0" fillId="0" borderId="3" xfId="0" applyNumberFormat="1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/>
    <xf numFmtId="166" fontId="8" fillId="0" borderId="5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9" fontId="8" fillId="0" borderId="0" xfId="4" applyFont="1" applyFill="1" applyBorder="1" applyAlignment="1">
      <alignment horizontal="right"/>
    </xf>
    <xf numFmtId="165" fontId="8" fillId="0" borderId="30" xfId="0" applyNumberFormat="1" applyFont="1" applyFill="1" applyBorder="1"/>
    <xf numFmtId="1" fontId="10" fillId="0" borderId="8" xfId="0" applyNumberFormat="1" applyFont="1" applyFill="1" applyBorder="1" applyAlignment="1">
      <alignment horizontal="center"/>
    </xf>
    <xf numFmtId="165" fontId="10" fillId="0" borderId="8" xfId="0" applyNumberFormat="1" applyFont="1" applyFill="1" applyBorder="1"/>
    <xf numFmtId="165" fontId="10" fillId="0" borderId="6" xfId="0" applyNumberFormat="1" applyFont="1" applyFill="1" applyBorder="1" applyAlignment="1"/>
    <xf numFmtId="165" fontId="10" fillId="0" borderId="6" xfId="0" applyNumberFormat="1" applyFont="1" applyFill="1" applyBorder="1"/>
    <xf numFmtId="165" fontId="10" fillId="0" borderId="5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165" fontId="8" fillId="0" borderId="31" xfId="0" applyNumberFormat="1" applyFont="1" applyFill="1" applyBorder="1"/>
    <xf numFmtId="165" fontId="10" fillId="0" borderId="29" xfId="0" applyNumberFormat="1" applyFont="1" applyFill="1" applyBorder="1" applyAlignment="1">
      <alignment horizontal="center"/>
    </xf>
    <xf numFmtId="165" fontId="10" fillId="0" borderId="32" xfId="0" applyNumberFormat="1" applyFont="1" applyFill="1" applyBorder="1" applyAlignment="1">
      <alignment horizontal="center"/>
    </xf>
    <xf numFmtId="165" fontId="10" fillId="0" borderId="33" xfId="0" applyNumberFormat="1" applyFont="1" applyFill="1" applyBorder="1" applyAlignment="1">
      <alignment vertical="center"/>
    </xf>
    <xf numFmtId="165" fontId="10" fillId="0" borderId="29" xfId="0" applyNumberFormat="1" applyFont="1" applyFill="1" applyBorder="1" applyAlignment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/>
    <xf numFmtId="165" fontId="10" fillId="0" borderId="34" xfId="0" applyNumberFormat="1" applyFont="1" applyBorder="1"/>
    <xf numFmtId="165" fontId="8" fillId="0" borderId="8" xfId="2" applyNumberFormat="1" applyFont="1" applyBorder="1"/>
    <xf numFmtId="165" fontId="8" fillId="0" borderId="8" xfId="3" applyNumberFormat="1" applyFont="1" applyFill="1" applyBorder="1"/>
    <xf numFmtId="165" fontId="10" fillId="0" borderId="8" xfId="3" applyNumberFormat="1" applyFont="1" applyFill="1" applyBorder="1"/>
    <xf numFmtId="165" fontId="8" fillId="0" borderId="8" xfId="3" applyNumberFormat="1" applyFont="1" applyBorder="1"/>
    <xf numFmtId="165" fontId="10" fillId="0" borderId="5" xfId="2" applyNumberFormat="1" applyFont="1" applyFill="1" applyBorder="1"/>
    <xf numFmtId="165" fontId="10" fillId="0" borderId="6" xfId="2" applyNumberFormat="1" applyFont="1" applyFill="1" applyBorder="1"/>
    <xf numFmtId="165" fontId="10" fillId="0" borderId="8" xfId="2" applyNumberFormat="1" applyFont="1" applyFill="1" applyBorder="1"/>
    <xf numFmtId="165" fontId="10" fillId="0" borderId="3" xfId="2" applyNumberFormat="1" applyFont="1" applyFill="1" applyBorder="1"/>
    <xf numFmtId="165" fontId="10" fillId="0" borderId="3" xfId="3" applyNumberFormat="1" applyFont="1" applyFill="1" applyBorder="1"/>
    <xf numFmtId="165" fontId="8" fillId="0" borderId="3" xfId="3" applyNumberFormat="1" applyFont="1" applyFill="1" applyBorder="1"/>
    <xf numFmtId="165" fontId="8" fillId="0" borderId="6" xfId="0" applyNumberFormat="1" applyFont="1" applyBorder="1"/>
    <xf numFmtId="165" fontId="8" fillId="0" borderId="22" xfId="0" applyNumberFormat="1" applyFont="1" applyFill="1" applyBorder="1" applyAlignment="1"/>
    <xf numFmtId="165" fontId="8" fillId="0" borderId="30" xfId="0" applyNumberFormat="1" applyFont="1" applyFill="1" applyBorder="1" applyAlignment="1"/>
    <xf numFmtId="165" fontId="20" fillId="0" borderId="8" xfId="0" applyNumberFormat="1" applyFont="1" applyBorder="1"/>
    <xf numFmtId="165" fontId="20" fillId="0" borderId="3" xfId="0" applyNumberFormat="1" applyFont="1" applyBorder="1"/>
    <xf numFmtId="165" fontId="6" fillId="0" borderId="0" xfId="0" applyNumberFormat="1" applyFont="1" applyBorder="1" applyAlignment="1">
      <alignment horizontal="centerContinuous"/>
    </xf>
    <xf numFmtId="165" fontId="6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/>
    <xf numFmtId="1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/>
    <xf numFmtId="166" fontId="8" fillId="0" borderId="0" xfId="0" applyNumberFormat="1" applyFont="1" applyFill="1" applyBorder="1" applyAlignment="1"/>
    <xf numFmtId="166" fontId="10" fillId="0" borderId="0" xfId="0" applyNumberFormat="1" applyFont="1" applyFill="1" applyBorder="1"/>
    <xf numFmtId="166" fontId="8" fillId="0" borderId="0" xfId="0" applyNumberFormat="1" applyFont="1" applyFill="1" applyBorder="1" applyAlignment="1">
      <alignment horizontal="right"/>
    </xf>
    <xf numFmtId="165" fontId="2" fillId="0" borderId="0" xfId="0" applyNumberFormat="1" applyFont="1" applyAlignment="1"/>
    <xf numFmtId="165" fontId="4" fillId="0" borderId="0" xfId="0" applyNumberFormat="1" applyFont="1" applyAlignment="1"/>
    <xf numFmtId="165" fontId="10" fillId="0" borderId="31" xfId="0" applyNumberFormat="1" applyFont="1" applyBorder="1"/>
    <xf numFmtId="165" fontId="10" fillId="0" borderId="32" xfId="0" applyNumberFormat="1" applyFont="1" applyBorder="1"/>
    <xf numFmtId="165" fontId="8" fillId="0" borderId="5" xfId="0" applyNumberFormat="1" applyFont="1" applyFill="1" applyBorder="1" applyAlignment="1">
      <alignment horizontal="center"/>
    </xf>
    <xf numFmtId="165" fontId="8" fillId="0" borderId="5" xfId="0" applyNumberFormat="1" applyFont="1" applyFill="1" applyBorder="1"/>
    <xf numFmtId="165" fontId="8" fillId="0" borderId="5" xfId="0" applyNumberFormat="1" applyFont="1" applyFill="1" applyBorder="1" applyAlignment="1">
      <alignment horizontal="right"/>
    </xf>
    <xf numFmtId="165" fontId="10" fillId="0" borderId="30" xfId="0" applyNumberFormat="1" applyFont="1" applyFill="1" applyBorder="1"/>
    <xf numFmtId="4" fontId="8" fillId="0" borderId="35" xfId="0" applyNumberFormat="1" applyFont="1" applyFill="1" applyBorder="1"/>
    <xf numFmtId="165" fontId="10" fillId="0" borderId="4" xfId="0" applyNumberFormat="1" applyFont="1" applyBorder="1"/>
    <xf numFmtId="165" fontId="8" fillId="0" borderId="21" xfId="2" applyNumberFormat="1" applyFont="1" applyBorder="1"/>
    <xf numFmtId="165" fontId="10" fillId="0" borderId="21" xfId="0" applyNumberFormat="1" applyFont="1" applyFill="1" applyBorder="1"/>
    <xf numFmtId="165" fontId="8" fillId="0" borderId="21" xfId="3" applyNumberFormat="1" applyFont="1" applyFill="1" applyBorder="1"/>
    <xf numFmtId="165" fontId="10" fillId="0" borderId="21" xfId="3" applyNumberFormat="1" applyFont="1" applyFill="1" applyBorder="1"/>
    <xf numFmtId="165" fontId="8" fillId="0" borderId="21" xfId="0" applyNumberFormat="1" applyFont="1" applyFill="1" applyBorder="1"/>
    <xf numFmtId="165" fontId="10" fillId="0" borderId="4" xfId="0" applyNumberFormat="1" applyFont="1" applyFill="1" applyBorder="1"/>
    <xf numFmtId="165" fontId="8" fillId="0" borderId="21" xfId="3" applyNumberFormat="1" applyFont="1" applyBorder="1"/>
    <xf numFmtId="165" fontId="10" fillId="0" borderId="21" xfId="1" applyNumberFormat="1" applyFont="1" applyBorder="1" applyAlignment="1">
      <alignment horizontal="right"/>
    </xf>
    <xf numFmtId="165" fontId="9" fillId="0" borderId="8" xfId="0" applyNumberFormat="1" applyFont="1" applyBorder="1"/>
    <xf numFmtId="165" fontId="10" fillId="0" borderId="5" xfId="0" applyNumberFormat="1" applyFont="1" applyFill="1" applyBorder="1" applyAlignment="1">
      <alignment horizontal="center"/>
    </xf>
    <xf numFmtId="165" fontId="10" fillId="0" borderId="18" xfId="0" applyNumberFormat="1" applyFont="1" applyFill="1" applyBorder="1"/>
    <xf numFmtId="166" fontId="8" fillId="0" borderId="3" xfId="0" applyNumberFormat="1" applyFont="1" applyFill="1" applyBorder="1"/>
    <xf numFmtId="166" fontId="8" fillId="0" borderId="6" xfId="0" applyNumberFormat="1" applyFont="1" applyFill="1" applyBorder="1"/>
    <xf numFmtId="166" fontId="8" fillId="0" borderId="3" xfId="0" applyNumberFormat="1" applyFont="1" applyFill="1" applyBorder="1" applyAlignment="1">
      <alignment horizontal="center"/>
    </xf>
    <xf numFmtId="9" fontId="0" fillId="0" borderId="0" xfId="4" applyFont="1" applyFill="1" applyBorder="1" applyAlignment="1"/>
    <xf numFmtId="165" fontId="10" fillId="0" borderId="36" xfId="0" applyNumberFormat="1" applyFont="1" applyFill="1" applyBorder="1" applyAlignment="1">
      <alignment horizontal="center"/>
    </xf>
    <xf numFmtId="1" fontId="10" fillId="0" borderId="37" xfId="0" applyNumberFormat="1" applyFont="1" applyFill="1" applyBorder="1" applyAlignment="1">
      <alignment horizontal="center"/>
    </xf>
    <xf numFmtId="165" fontId="8" fillId="0" borderId="38" xfId="0" applyNumberFormat="1" applyFont="1" applyFill="1" applyBorder="1"/>
    <xf numFmtId="165" fontId="10" fillId="0" borderId="37" xfId="0" applyNumberFormat="1" applyFont="1" applyFill="1" applyBorder="1"/>
    <xf numFmtId="165" fontId="10" fillId="0" borderId="39" xfId="0" applyNumberFormat="1" applyFont="1" applyFill="1" applyBorder="1"/>
    <xf numFmtId="165" fontId="10" fillId="0" borderId="39" xfId="0" applyNumberFormat="1" applyFont="1" applyFill="1" applyBorder="1" applyProtection="1"/>
    <xf numFmtId="165" fontId="8" fillId="0" borderId="39" xfId="0" applyNumberFormat="1" applyFont="1" applyFill="1" applyBorder="1"/>
    <xf numFmtId="165" fontId="8" fillId="0" borderId="39" xfId="0" applyNumberFormat="1" applyFont="1" applyFill="1" applyBorder="1" applyAlignment="1">
      <alignment horizontal="center"/>
    </xf>
    <xf numFmtId="165" fontId="10" fillId="0" borderId="37" xfId="0" applyNumberFormat="1" applyFont="1" applyFill="1" applyBorder="1" applyAlignment="1"/>
    <xf numFmtId="165" fontId="10" fillId="0" borderId="40" xfId="0" applyNumberFormat="1" applyFont="1" applyFill="1" applyBorder="1" applyAlignment="1"/>
    <xf numFmtId="165" fontId="10" fillId="0" borderId="39" xfId="0" applyNumberFormat="1" applyFont="1" applyFill="1" applyBorder="1" applyAlignment="1"/>
    <xf numFmtId="165" fontId="8" fillId="0" borderId="39" xfId="0" applyNumberFormat="1" applyFont="1" applyFill="1" applyBorder="1" applyAlignment="1"/>
    <xf numFmtId="165" fontId="8" fillId="0" borderId="41" xfId="0" applyNumberFormat="1" applyFont="1" applyFill="1" applyBorder="1" applyAlignment="1"/>
    <xf numFmtId="165" fontId="10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 applyAlignment="1"/>
    <xf numFmtId="165" fontId="2" fillId="0" borderId="0" xfId="0" applyNumberFormat="1" applyFont="1" applyAlignment="1">
      <alignment wrapText="1"/>
    </xf>
    <xf numFmtId="165" fontId="8" fillId="2" borderId="8" xfId="0" applyNumberFormat="1" applyFont="1" applyFill="1" applyBorder="1"/>
    <xf numFmtId="3" fontId="8" fillId="0" borderId="8" xfId="0" applyNumberFormat="1" applyFont="1" applyBorder="1" applyAlignment="1">
      <alignment horizontal="right"/>
    </xf>
    <xf numFmtId="165" fontId="6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</cellXfs>
  <cellStyles count="5">
    <cellStyle name="Millares [0]" xfId="1" builtinId="6"/>
    <cellStyle name="Normal" xfId="0" builtinId="0"/>
    <cellStyle name="Normal 2" xfId="2"/>
    <cellStyle name="Normal 3" xfId="3"/>
    <cellStyle name="Porcentual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L53"/>
  <sheetViews>
    <sheetView tabSelected="1" zoomScaleNormal="100" zoomScaleSheetLayoutView="100" workbookViewId="0">
      <selection activeCell="H50" sqref="H50"/>
    </sheetView>
  </sheetViews>
  <sheetFormatPr baseColWidth="10" defaultColWidth="11.42578125" defaultRowHeight="12.75"/>
  <cols>
    <col min="1" max="1" width="0.85546875" style="1" customWidth="1"/>
    <col min="2" max="2" width="50.7109375" style="1" customWidth="1"/>
    <col min="3" max="3" width="11.28515625" style="57" customWidth="1"/>
    <col min="4" max="4" width="11.28515625" style="76" customWidth="1"/>
    <col min="5" max="5" width="11.28515625" style="1" customWidth="1"/>
    <col min="6" max="6" width="0.85546875" style="1" customWidth="1"/>
    <col min="7" max="7" width="49.42578125" style="1" bestFit="1" customWidth="1"/>
    <col min="8" max="8" width="14.85546875" style="60" bestFit="1" customWidth="1"/>
    <col min="9" max="10" width="11.7109375" style="1" customWidth="1"/>
    <col min="11" max="12" width="12.5703125" style="1" customWidth="1"/>
    <col min="13" max="16384" width="11.42578125" style="1"/>
  </cols>
  <sheetData>
    <row r="1" spans="1:12" s="129" customFormat="1" ht="20.25" customHeight="1">
      <c r="A1" s="272" t="s">
        <v>179</v>
      </c>
      <c r="B1" s="272"/>
      <c r="C1" s="272"/>
      <c r="D1" s="272"/>
      <c r="E1" s="272"/>
      <c r="F1" s="272"/>
      <c r="G1" s="272"/>
      <c r="H1" s="272"/>
      <c r="I1" s="272"/>
      <c r="J1" s="272"/>
    </row>
    <row r="3" spans="1:12" ht="15.75">
      <c r="A3" s="274" t="s">
        <v>241</v>
      </c>
      <c r="B3" s="274"/>
      <c r="C3" s="274"/>
      <c r="D3" s="274"/>
      <c r="E3" s="274"/>
      <c r="F3" s="274"/>
      <c r="G3" s="274"/>
      <c r="H3" s="274"/>
      <c r="I3" s="274"/>
      <c r="J3" s="274"/>
      <c r="K3" s="3"/>
      <c r="L3" s="3"/>
    </row>
    <row r="4" spans="1:12" ht="15">
      <c r="A4" s="273" t="s">
        <v>43</v>
      </c>
      <c r="B4" s="273"/>
      <c r="C4" s="273"/>
      <c r="D4" s="273"/>
      <c r="E4" s="273"/>
      <c r="F4" s="273"/>
      <c r="G4" s="273"/>
      <c r="H4" s="273"/>
      <c r="I4" s="273"/>
      <c r="J4" s="273"/>
      <c r="K4" s="5"/>
      <c r="L4" s="5"/>
    </row>
    <row r="5" spans="1:12" ht="1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5"/>
      <c r="L5" s="5"/>
    </row>
    <row r="6" spans="1:12" ht="13.5" thickBot="1">
      <c r="I6" s="7"/>
      <c r="J6" s="7"/>
      <c r="K6" s="7"/>
      <c r="L6" s="7"/>
    </row>
    <row r="7" spans="1:12" s="11" customFormat="1" ht="12.75" customHeight="1">
      <c r="A7" s="93"/>
      <c r="B7" s="94"/>
      <c r="C7" s="8" t="s">
        <v>4</v>
      </c>
      <c r="D7" s="275" t="s">
        <v>242</v>
      </c>
      <c r="E7" s="275" t="s">
        <v>243</v>
      </c>
      <c r="F7" s="94"/>
      <c r="G7" s="94"/>
      <c r="H7" s="8" t="s">
        <v>4</v>
      </c>
      <c r="I7" s="275" t="s">
        <v>242</v>
      </c>
      <c r="J7" s="277" t="s">
        <v>243</v>
      </c>
      <c r="K7" s="10"/>
      <c r="L7" s="10"/>
    </row>
    <row r="8" spans="1:12" s="148" customFormat="1" ht="12.75" customHeight="1">
      <c r="A8" s="143"/>
      <c r="B8" s="144" t="s">
        <v>1</v>
      </c>
      <c r="C8" s="145" t="s">
        <v>5</v>
      </c>
      <c r="D8" s="276"/>
      <c r="E8" s="276"/>
      <c r="F8" s="146"/>
      <c r="G8" s="144" t="s">
        <v>50</v>
      </c>
      <c r="H8" s="145" t="s">
        <v>5</v>
      </c>
      <c r="I8" s="276"/>
      <c r="J8" s="278"/>
      <c r="K8" s="147"/>
      <c r="L8" s="147"/>
    </row>
    <row r="9" spans="1:12" ht="12.75" customHeight="1">
      <c r="A9" s="96"/>
      <c r="B9" s="18"/>
      <c r="C9" s="97"/>
      <c r="D9" s="236"/>
      <c r="E9" s="98"/>
      <c r="F9" s="99"/>
      <c r="G9" s="107"/>
      <c r="H9" s="110"/>
      <c r="I9" s="89"/>
      <c r="J9" s="116"/>
      <c r="K9" s="13"/>
      <c r="L9" s="13"/>
    </row>
    <row r="10" spans="1:12" s="11" customFormat="1" ht="12.75" customHeight="1">
      <c r="A10" s="101"/>
      <c r="B10" s="14" t="s">
        <v>51</v>
      </c>
      <c r="C10" s="58"/>
      <c r="D10" s="237">
        <f>+D11+D14+D18+D19+D22+D23</f>
        <v>301975029</v>
      </c>
      <c r="E10" s="199">
        <v>308625504</v>
      </c>
      <c r="F10" s="14"/>
      <c r="G10" s="40" t="s">
        <v>57</v>
      </c>
      <c r="H10" s="58" t="s">
        <v>102</v>
      </c>
      <c r="I10" s="205">
        <f>+I11+I15+I16</f>
        <v>296249228</v>
      </c>
      <c r="J10" s="206">
        <v>292814477</v>
      </c>
      <c r="K10" s="15"/>
      <c r="L10" s="15"/>
    </row>
    <row r="11" spans="1:12" s="11" customFormat="1" ht="12.75" customHeight="1">
      <c r="A11" s="102"/>
      <c r="B11" s="40" t="s">
        <v>52</v>
      </c>
      <c r="C11" s="58" t="s">
        <v>44</v>
      </c>
      <c r="D11" s="118">
        <f>+D12+D13</f>
        <v>42658232</v>
      </c>
      <c r="E11" s="104">
        <v>41042150</v>
      </c>
      <c r="F11" s="40"/>
      <c r="G11" s="108" t="s">
        <v>202</v>
      </c>
      <c r="H11" s="58" t="s">
        <v>159</v>
      </c>
      <c r="I11" s="104">
        <f>+I13+I12+I14</f>
        <v>162386265</v>
      </c>
      <c r="J11" s="91">
        <v>162030069</v>
      </c>
      <c r="K11" s="16"/>
      <c r="L11" s="16"/>
    </row>
    <row r="12" spans="1:12" s="11" customFormat="1" ht="12.75" customHeight="1">
      <c r="A12" s="102"/>
      <c r="B12" s="39" t="s">
        <v>87</v>
      </c>
      <c r="C12" s="58"/>
      <c r="D12" s="238">
        <v>4806089</v>
      </c>
      <c r="E12" s="201">
        <v>2221648</v>
      </c>
      <c r="F12" s="39"/>
      <c r="G12" s="40" t="s">
        <v>183</v>
      </c>
      <c r="H12" s="58"/>
      <c r="I12" s="207">
        <v>601012</v>
      </c>
      <c r="J12" s="208">
        <v>601012</v>
      </c>
      <c r="K12" s="16"/>
      <c r="L12" s="16"/>
    </row>
    <row r="13" spans="1:12" ht="12.75" customHeight="1">
      <c r="A13" s="103"/>
      <c r="B13" s="39" t="s">
        <v>88</v>
      </c>
      <c r="C13" s="58"/>
      <c r="D13" s="238">
        <v>37852143</v>
      </c>
      <c r="E13" s="201">
        <v>38820502</v>
      </c>
      <c r="F13" s="39"/>
      <c r="G13" s="40" t="s">
        <v>12</v>
      </c>
      <c r="H13" s="58"/>
      <c r="I13" s="207">
        <v>161428615</v>
      </c>
      <c r="J13" s="208">
        <v>160112599</v>
      </c>
      <c r="K13" s="16"/>
      <c r="L13" s="16"/>
    </row>
    <row r="14" spans="1:12" ht="12.75" customHeight="1">
      <c r="A14" s="103"/>
      <c r="B14" s="40" t="s">
        <v>53</v>
      </c>
      <c r="C14" s="58" t="s">
        <v>41</v>
      </c>
      <c r="D14" s="118">
        <f>+SUM(D15:D17)</f>
        <v>170986865</v>
      </c>
      <c r="E14" s="104">
        <v>179192666</v>
      </c>
      <c r="F14" s="100"/>
      <c r="G14" s="14" t="s">
        <v>184</v>
      </c>
      <c r="H14" s="58"/>
      <c r="I14" s="207">
        <f>'p&amp;l'!D57</f>
        <v>356638</v>
      </c>
      <c r="J14" s="208">
        <v>1316458</v>
      </c>
      <c r="K14" s="6"/>
      <c r="L14" s="6"/>
    </row>
    <row r="15" spans="1:12" ht="12.75" customHeight="1">
      <c r="A15" s="103"/>
      <c r="B15" s="39" t="s">
        <v>89</v>
      </c>
      <c r="C15" s="74"/>
      <c r="D15" s="238">
        <v>95295845</v>
      </c>
      <c r="E15" s="201">
        <v>98894905</v>
      </c>
      <c r="F15" s="100"/>
      <c r="G15" s="14" t="s">
        <v>99</v>
      </c>
      <c r="H15" s="58" t="s">
        <v>160</v>
      </c>
      <c r="I15" s="203">
        <v>130478035</v>
      </c>
      <c r="J15" s="209">
        <v>127734508</v>
      </c>
      <c r="K15" s="19"/>
      <c r="L15" s="19"/>
    </row>
    <row r="16" spans="1:12" ht="12.75" customHeight="1">
      <c r="A16" s="103"/>
      <c r="B16" s="39" t="s">
        <v>8</v>
      </c>
      <c r="C16" s="74"/>
      <c r="D16" s="238">
        <v>75573008</v>
      </c>
      <c r="E16" s="201">
        <v>80287493</v>
      </c>
      <c r="F16" s="100"/>
      <c r="G16" s="14" t="s">
        <v>100</v>
      </c>
      <c r="H16" s="58" t="s">
        <v>161</v>
      </c>
      <c r="I16" s="203">
        <v>3384928</v>
      </c>
      <c r="J16" s="209">
        <v>3049900</v>
      </c>
      <c r="K16" s="19"/>
      <c r="L16" s="19"/>
    </row>
    <row r="17" spans="1:12" ht="12.75" customHeight="1">
      <c r="A17" s="103"/>
      <c r="B17" s="39" t="s">
        <v>90</v>
      </c>
      <c r="C17" s="74"/>
      <c r="D17" s="238">
        <v>118012</v>
      </c>
      <c r="E17" s="201">
        <v>10268</v>
      </c>
      <c r="F17" s="100"/>
      <c r="G17" s="14"/>
      <c r="H17" s="58"/>
      <c r="I17" s="203"/>
      <c r="J17" s="209"/>
      <c r="K17" s="19"/>
      <c r="L17" s="19"/>
    </row>
    <row r="18" spans="1:12" ht="12.75" customHeight="1">
      <c r="A18" s="103"/>
      <c r="B18" s="40" t="s">
        <v>91</v>
      </c>
      <c r="C18" s="58" t="s">
        <v>92</v>
      </c>
      <c r="D18" s="118">
        <v>20831544</v>
      </c>
      <c r="E18" s="104">
        <v>20164165</v>
      </c>
      <c r="F18" s="100"/>
      <c r="G18" s="40" t="s">
        <v>58</v>
      </c>
      <c r="H18" s="58"/>
      <c r="I18" s="199">
        <f>+I19+I20+I24+I25+I26</f>
        <v>76795686</v>
      </c>
      <c r="J18" s="106">
        <v>81663488</v>
      </c>
      <c r="K18" s="19"/>
      <c r="L18" s="19"/>
    </row>
    <row r="19" spans="1:12" ht="12.75" customHeight="1">
      <c r="A19" s="103"/>
      <c r="B19" s="40" t="s">
        <v>185</v>
      </c>
      <c r="C19" s="58" t="s">
        <v>45</v>
      </c>
      <c r="D19" s="239">
        <f>+SUM(D20:D21)</f>
        <v>33884004</v>
      </c>
      <c r="E19" s="188">
        <v>32465118</v>
      </c>
      <c r="F19" s="100"/>
      <c r="G19" s="40" t="s">
        <v>101</v>
      </c>
      <c r="H19" s="58" t="s">
        <v>162</v>
      </c>
      <c r="I19" s="104">
        <v>6683077</v>
      </c>
      <c r="J19" s="91">
        <v>5954554</v>
      </c>
      <c r="K19" s="19"/>
      <c r="L19" s="185"/>
    </row>
    <row r="20" spans="1:12" ht="12.75" customHeight="1">
      <c r="A20" s="103"/>
      <c r="B20" s="39" t="s">
        <v>93</v>
      </c>
      <c r="C20" s="74"/>
      <c r="D20" s="240">
        <v>28817733</v>
      </c>
      <c r="E20" s="202">
        <v>28458242</v>
      </c>
      <c r="F20" s="100"/>
      <c r="G20" s="40" t="s">
        <v>103</v>
      </c>
      <c r="H20" s="58" t="s">
        <v>141</v>
      </c>
      <c r="I20" s="104">
        <f>+SUM(I21:I23)</f>
        <v>60965499</v>
      </c>
      <c r="J20" s="91">
        <v>65589545</v>
      </c>
      <c r="K20" s="19"/>
      <c r="L20" s="19"/>
    </row>
    <row r="21" spans="1:12" ht="12.75" customHeight="1">
      <c r="A21" s="103"/>
      <c r="B21" s="39" t="s">
        <v>9</v>
      </c>
      <c r="C21" s="74"/>
      <c r="D21" s="240">
        <v>5066271</v>
      </c>
      <c r="E21" s="202">
        <v>4006876</v>
      </c>
      <c r="F21" s="100"/>
      <c r="G21" s="39" t="s">
        <v>104</v>
      </c>
      <c r="H21" s="58"/>
      <c r="I21" s="202">
        <v>59943601</v>
      </c>
      <c r="J21" s="210">
        <v>64708765</v>
      </c>
      <c r="K21" s="19"/>
      <c r="L21" s="19"/>
    </row>
    <row r="22" spans="1:12" ht="12.75" customHeight="1">
      <c r="A22" s="103"/>
      <c r="B22" s="40" t="s">
        <v>94</v>
      </c>
      <c r="C22" s="58" t="s">
        <v>46</v>
      </c>
      <c r="D22" s="241">
        <v>21490192</v>
      </c>
      <c r="E22" s="203">
        <v>24973253</v>
      </c>
      <c r="F22" s="100"/>
      <c r="G22" s="39" t="s">
        <v>105</v>
      </c>
      <c r="H22" s="58"/>
      <c r="I22" s="202">
        <v>283390</v>
      </c>
      <c r="J22" s="210">
        <v>360901</v>
      </c>
      <c r="K22" s="6"/>
      <c r="L22" s="6"/>
    </row>
    <row r="23" spans="1:12" ht="12.75" customHeight="1">
      <c r="A23" s="103"/>
      <c r="B23" s="40" t="s">
        <v>95</v>
      </c>
      <c r="C23" s="58" t="s">
        <v>157</v>
      </c>
      <c r="D23" s="241">
        <v>12124192</v>
      </c>
      <c r="E23" s="203">
        <v>10788152</v>
      </c>
      <c r="F23" s="39"/>
      <c r="G23" s="39" t="s">
        <v>106</v>
      </c>
      <c r="H23" s="74"/>
      <c r="I23" s="202">
        <v>738508</v>
      </c>
      <c r="J23" s="210">
        <v>519879</v>
      </c>
      <c r="K23" s="6"/>
      <c r="L23" s="6"/>
    </row>
    <row r="24" spans="1:12" ht="12.75" customHeight="1">
      <c r="A24" s="103"/>
      <c r="B24" s="40"/>
      <c r="C24" s="58"/>
      <c r="D24" s="242"/>
      <c r="E24" s="89"/>
      <c r="F24" s="100"/>
      <c r="G24" s="40" t="s">
        <v>187</v>
      </c>
      <c r="H24" s="58" t="s">
        <v>86</v>
      </c>
      <c r="I24" s="104">
        <v>1068145</v>
      </c>
      <c r="J24" s="91">
        <v>1335210</v>
      </c>
      <c r="L24" s="18"/>
    </row>
    <row r="25" spans="1:12" s="11" customFormat="1" ht="12.75" customHeight="1">
      <c r="A25" s="101"/>
      <c r="B25" s="14"/>
      <c r="C25" s="104"/>
      <c r="D25" s="239"/>
      <c r="E25" s="188"/>
      <c r="F25" s="85"/>
      <c r="G25" s="14" t="s">
        <v>13</v>
      </c>
      <c r="H25" s="69" t="s">
        <v>157</v>
      </c>
      <c r="I25" s="104">
        <v>7733330</v>
      </c>
      <c r="J25" s="91">
        <v>8458932</v>
      </c>
      <c r="K25" s="15"/>
      <c r="L25" s="15"/>
    </row>
    <row r="26" spans="1:12" ht="12.75" customHeight="1">
      <c r="A26" s="103"/>
      <c r="B26" s="18"/>
      <c r="C26" s="131"/>
      <c r="D26" s="242"/>
      <c r="E26" s="89"/>
      <c r="F26" s="100"/>
      <c r="G26" s="40" t="s">
        <v>108</v>
      </c>
      <c r="H26" s="58"/>
      <c r="I26" s="104">
        <v>345635</v>
      </c>
      <c r="J26" s="91">
        <v>325247</v>
      </c>
      <c r="K26" s="16"/>
      <c r="L26" s="16"/>
    </row>
    <row r="27" spans="1:12" ht="12.75" customHeight="1">
      <c r="A27" s="103"/>
      <c r="B27" s="14" t="s">
        <v>54</v>
      </c>
      <c r="C27" s="58"/>
      <c r="D27" s="243">
        <f>+D28+D29+D32+D37+D40+D41+D42</f>
        <v>238878123</v>
      </c>
      <c r="E27" s="191">
        <v>228234619</v>
      </c>
      <c r="F27" s="100"/>
      <c r="G27" s="14"/>
      <c r="H27" s="58"/>
      <c r="I27" s="203"/>
      <c r="J27" s="209"/>
      <c r="K27" s="20"/>
      <c r="L27" s="20"/>
    </row>
    <row r="28" spans="1:12" ht="12.75" customHeight="1">
      <c r="A28" s="103"/>
      <c r="B28" s="14" t="s">
        <v>3</v>
      </c>
      <c r="C28" s="58" t="s">
        <v>98</v>
      </c>
      <c r="D28" s="248">
        <v>5529321</v>
      </c>
      <c r="E28" s="239">
        <v>5152717</v>
      </c>
      <c r="F28" s="100"/>
      <c r="G28" s="40" t="s">
        <v>59</v>
      </c>
      <c r="H28" s="58"/>
      <c r="I28" s="199">
        <f>+I29+I30+I34+I35+I36+I42</f>
        <v>167808238</v>
      </c>
      <c r="J28" s="106">
        <v>162382158</v>
      </c>
      <c r="K28" s="20"/>
      <c r="L28" s="20"/>
    </row>
    <row r="29" spans="1:12" ht="12.75" customHeight="1">
      <c r="A29" s="103"/>
      <c r="B29" s="14" t="s">
        <v>180</v>
      </c>
      <c r="C29" s="58"/>
      <c r="D29" s="104">
        <f>+SUM(D30:D31)</f>
        <v>44492435</v>
      </c>
      <c r="E29" s="118">
        <v>43885128</v>
      </c>
      <c r="F29" s="100"/>
      <c r="G29" s="14" t="s">
        <v>14</v>
      </c>
      <c r="H29" s="69" t="s">
        <v>162</v>
      </c>
      <c r="I29" s="104">
        <v>1902871</v>
      </c>
      <c r="J29" s="91">
        <v>2525955</v>
      </c>
      <c r="K29" s="20"/>
      <c r="L29" s="20"/>
    </row>
    <row r="30" spans="1:12" ht="12.75" customHeight="1">
      <c r="A30" s="103"/>
      <c r="B30" s="39" t="s">
        <v>181</v>
      </c>
      <c r="C30" s="58" t="s">
        <v>86</v>
      </c>
      <c r="D30" s="204">
        <v>21961267</v>
      </c>
      <c r="E30" s="244">
        <v>22279176</v>
      </c>
      <c r="F30" s="100"/>
      <c r="G30" s="14" t="s">
        <v>109</v>
      </c>
      <c r="H30" s="69" t="s">
        <v>141</v>
      </c>
      <c r="I30" s="104">
        <f>+SUM(I31:I33)</f>
        <v>44043665</v>
      </c>
      <c r="J30" s="91">
        <v>33981522</v>
      </c>
      <c r="K30" s="20"/>
      <c r="L30" s="20"/>
    </row>
    <row r="31" spans="1:12" ht="12.75" customHeight="1">
      <c r="A31" s="103"/>
      <c r="B31" s="39" t="s">
        <v>182</v>
      </c>
      <c r="C31" s="58" t="s">
        <v>192</v>
      </c>
      <c r="D31" s="202">
        <f>23135873-604705</f>
        <v>22531168</v>
      </c>
      <c r="E31" s="244">
        <v>21605952</v>
      </c>
      <c r="F31" s="100"/>
      <c r="G31" s="39" t="s">
        <v>104</v>
      </c>
      <c r="H31" s="58"/>
      <c r="I31" s="202">
        <v>39071225</v>
      </c>
      <c r="J31" s="210">
        <v>28079853</v>
      </c>
      <c r="K31" s="252"/>
      <c r="L31" s="20"/>
    </row>
    <row r="32" spans="1:12" ht="12.75" customHeight="1">
      <c r="A32" s="103"/>
      <c r="B32" s="14" t="s">
        <v>55</v>
      </c>
      <c r="C32" s="58" t="s">
        <v>158</v>
      </c>
      <c r="D32" s="104">
        <f>+SUM(D33:D36)</f>
        <v>137277274</v>
      </c>
      <c r="E32" s="118">
        <v>127286677</v>
      </c>
      <c r="F32" s="100"/>
      <c r="G32" s="39" t="s">
        <v>105</v>
      </c>
      <c r="H32" s="58"/>
      <c r="I32" s="202">
        <v>216959</v>
      </c>
      <c r="J32" s="210">
        <v>267651</v>
      </c>
      <c r="K32" s="7"/>
      <c r="L32" s="7"/>
    </row>
    <row r="33" spans="1:12" ht="12.75" customHeight="1">
      <c r="A33" s="103"/>
      <c r="B33" s="39" t="s">
        <v>11</v>
      </c>
      <c r="C33" s="58"/>
      <c r="D33" s="204">
        <v>111776221</v>
      </c>
      <c r="E33" s="244">
        <v>104599345</v>
      </c>
      <c r="F33" s="100"/>
      <c r="G33" s="39" t="s">
        <v>106</v>
      </c>
      <c r="H33" s="74"/>
      <c r="I33" s="202">
        <v>4755481</v>
      </c>
      <c r="J33" s="210">
        <v>5634018</v>
      </c>
      <c r="K33" s="20"/>
      <c r="L33" s="20"/>
    </row>
    <row r="34" spans="1:12" ht="12.75" customHeight="1">
      <c r="A34" s="102"/>
      <c r="B34" s="39" t="s">
        <v>96</v>
      </c>
      <c r="C34" s="58" t="s">
        <v>86</v>
      </c>
      <c r="D34" s="204">
        <v>557433</v>
      </c>
      <c r="E34" s="244">
        <v>568574</v>
      </c>
      <c r="F34" s="82"/>
      <c r="G34" s="109" t="s">
        <v>188</v>
      </c>
      <c r="H34" s="58" t="s">
        <v>86</v>
      </c>
      <c r="I34" s="104">
        <v>499255</v>
      </c>
      <c r="J34" s="91">
        <v>137054</v>
      </c>
      <c r="K34" s="16"/>
      <c r="L34" s="16"/>
    </row>
    <row r="35" spans="1:12" ht="12.75" customHeight="1">
      <c r="A35" s="102"/>
      <c r="B35" s="18" t="s">
        <v>151</v>
      </c>
      <c r="C35" s="74"/>
      <c r="D35" s="202">
        <v>408856</v>
      </c>
      <c r="E35" s="240">
        <v>453983</v>
      </c>
      <c r="F35" s="82"/>
      <c r="G35" s="109" t="s">
        <v>186</v>
      </c>
      <c r="H35" s="58"/>
      <c r="I35" s="104">
        <v>47905103</v>
      </c>
      <c r="J35" s="91">
        <v>49925567</v>
      </c>
      <c r="K35" s="21"/>
      <c r="L35" s="21"/>
    </row>
    <row r="36" spans="1:12" ht="12.75" customHeight="1">
      <c r="A36" s="102"/>
      <c r="B36" s="18" t="s">
        <v>152</v>
      </c>
      <c r="C36" s="58" t="s">
        <v>157</v>
      </c>
      <c r="D36" s="202">
        <v>24534764</v>
      </c>
      <c r="E36" s="240">
        <v>21664775</v>
      </c>
      <c r="F36" s="82"/>
      <c r="G36" s="40" t="s">
        <v>60</v>
      </c>
      <c r="H36" s="58"/>
      <c r="I36" s="203">
        <f>+SUM(I37:I41)</f>
        <v>71217004</v>
      </c>
      <c r="J36" s="209">
        <v>73290594</v>
      </c>
      <c r="K36" s="21"/>
      <c r="L36" s="21"/>
    </row>
    <row r="37" spans="1:12" s="11" customFormat="1" ht="12.75" customHeight="1">
      <c r="A37" s="102"/>
      <c r="B37" s="14" t="s">
        <v>193</v>
      </c>
      <c r="C37" s="58" t="s">
        <v>158</v>
      </c>
      <c r="D37" s="104">
        <f>+D38+D39</f>
        <v>3908858</v>
      </c>
      <c r="E37" s="118">
        <v>2097703</v>
      </c>
      <c r="F37" s="82"/>
      <c r="G37" s="39" t="s">
        <v>15</v>
      </c>
      <c r="H37" s="58" t="s">
        <v>158</v>
      </c>
      <c r="I37" s="202">
        <v>26790659</v>
      </c>
      <c r="J37" s="210">
        <v>25926696</v>
      </c>
      <c r="K37" s="16"/>
      <c r="L37" s="16"/>
    </row>
    <row r="38" spans="1:12" s="11" customFormat="1" ht="12.75" customHeight="1">
      <c r="A38" s="102"/>
      <c r="B38" s="39" t="s">
        <v>9</v>
      </c>
      <c r="C38" s="58" t="s">
        <v>201</v>
      </c>
      <c r="D38" s="202">
        <v>3885175</v>
      </c>
      <c r="E38" s="202">
        <v>2097703</v>
      </c>
      <c r="F38" s="82"/>
      <c r="G38" s="39" t="s">
        <v>153</v>
      </c>
      <c r="H38" s="58" t="s">
        <v>194</v>
      </c>
      <c r="I38" s="202">
        <v>2283084</v>
      </c>
      <c r="J38" s="210">
        <v>789775</v>
      </c>
      <c r="K38" s="16"/>
      <c r="L38" s="16"/>
    </row>
    <row r="39" spans="1:12" s="11" customFormat="1" ht="12.75" customHeight="1">
      <c r="A39" s="102"/>
      <c r="B39" s="39" t="s">
        <v>231</v>
      </c>
      <c r="C39" s="246"/>
      <c r="D39" s="202">
        <v>23683</v>
      </c>
      <c r="E39" s="60" t="s">
        <v>56</v>
      </c>
      <c r="F39" s="82"/>
      <c r="G39" s="39" t="s">
        <v>154</v>
      </c>
      <c r="H39" s="58" t="s">
        <v>158</v>
      </c>
      <c r="I39" s="202">
        <f>20059211-604705</f>
        <v>19454506</v>
      </c>
      <c r="J39" s="210">
        <v>22044270</v>
      </c>
      <c r="K39" s="16"/>
      <c r="L39" s="16"/>
    </row>
    <row r="40" spans="1:12" s="11" customFormat="1" ht="12.75" customHeight="1">
      <c r="A40" s="102"/>
      <c r="B40" s="14" t="s">
        <v>200</v>
      </c>
      <c r="C40" s="58" t="s">
        <v>46</v>
      </c>
      <c r="D40" s="104">
        <v>11836007</v>
      </c>
      <c r="E40" s="118">
        <v>7630747</v>
      </c>
      <c r="F40" s="82"/>
      <c r="G40" s="39" t="s">
        <v>155</v>
      </c>
      <c r="H40" s="58"/>
      <c r="I40" s="202">
        <v>7566317</v>
      </c>
      <c r="J40" s="210">
        <v>9002392</v>
      </c>
      <c r="K40" s="16"/>
      <c r="L40" s="16"/>
    </row>
    <row r="41" spans="1:12" s="11" customFormat="1" ht="12.75" customHeight="1">
      <c r="A41" s="102"/>
      <c r="B41" s="14" t="s">
        <v>16</v>
      </c>
      <c r="C41" s="58"/>
      <c r="D41" s="130">
        <v>2038709</v>
      </c>
      <c r="E41" s="245">
        <v>1089970</v>
      </c>
      <c r="F41" s="82"/>
      <c r="G41" s="39" t="s">
        <v>152</v>
      </c>
      <c r="H41" s="58" t="s">
        <v>157</v>
      </c>
      <c r="I41" s="202">
        <v>15122438</v>
      </c>
      <c r="J41" s="210">
        <v>15527461</v>
      </c>
      <c r="K41" s="22"/>
      <c r="L41" s="22"/>
    </row>
    <row r="42" spans="1:12" s="11" customFormat="1" ht="12.75" customHeight="1">
      <c r="A42" s="102"/>
      <c r="B42" s="14" t="s">
        <v>97</v>
      </c>
      <c r="C42" s="247" t="s">
        <v>48</v>
      </c>
      <c r="D42" s="199">
        <v>33795519</v>
      </c>
      <c r="E42" s="118">
        <v>41091677</v>
      </c>
      <c r="F42" s="82"/>
      <c r="G42" s="40" t="s">
        <v>16</v>
      </c>
      <c r="H42" s="58"/>
      <c r="I42" s="118">
        <v>2240340</v>
      </c>
      <c r="J42" s="91">
        <v>2521466</v>
      </c>
      <c r="K42" s="16"/>
      <c r="L42" s="16"/>
    </row>
    <row r="43" spans="1:12" ht="12.75" customHeight="1" thickBot="1">
      <c r="A43" s="193"/>
      <c r="B43" s="194" t="s">
        <v>2</v>
      </c>
      <c r="C43" s="195"/>
      <c r="D43" s="127">
        <f>+D27+D10</f>
        <v>540853152</v>
      </c>
      <c r="E43" s="127">
        <v>536860123</v>
      </c>
      <c r="F43" s="196"/>
      <c r="G43" s="197" t="s">
        <v>17</v>
      </c>
      <c r="H43" s="198"/>
      <c r="I43" s="127">
        <f>+I28+I18+I10</f>
        <v>540853152</v>
      </c>
      <c r="J43" s="200">
        <v>536860123</v>
      </c>
      <c r="K43" s="24"/>
      <c r="L43" s="24"/>
    </row>
    <row r="44" spans="1:12" ht="12.75" customHeight="1">
      <c r="A44" s="39"/>
      <c r="B44" s="10"/>
      <c r="C44" s="10"/>
      <c r="D44" s="14"/>
      <c r="E44" s="14"/>
      <c r="F44" s="24"/>
      <c r="G44" s="192"/>
      <c r="H44" s="192"/>
      <c r="I44" s="14"/>
      <c r="J44" s="14"/>
      <c r="K44" s="24"/>
      <c r="L44" s="24"/>
    </row>
    <row r="45" spans="1:12">
      <c r="A45" s="23"/>
      <c r="B45" s="23"/>
      <c r="C45" s="59"/>
      <c r="D45" s="77"/>
      <c r="E45" s="47"/>
      <c r="F45" s="23"/>
      <c r="G45" s="23"/>
      <c r="H45" s="61"/>
      <c r="I45" s="48"/>
      <c r="J45" s="48"/>
      <c r="K45" s="26"/>
      <c r="L45" s="26"/>
    </row>
    <row r="46" spans="1:12" ht="15" customHeight="1">
      <c r="A46" s="271" t="s">
        <v>240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"/>
      <c r="L46" s="27"/>
    </row>
    <row r="47" spans="1:12" ht="14.25">
      <c r="A47" s="23"/>
      <c r="B47" s="23"/>
      <c r="C47" s="59"/>
      <c r="D47" s="79"/>
      <c r="E47" s="49"/>
      <c r="F47" s="23"/>
      <c r="G47" s="23"/>
      <c r="H47" s="61"/>
      <c r="I47" s="47"/>
      <c r="J47" s="47"/>
      <c r="K47" s="25"/>
      <c r="L47" s="25"/>
    </row>
    <row r="48" spans="1:12">
      <c r="A48" s="23"/>
      <c r="B48" s="18"/>
      <c r="C48" s="10"/>
      <c r="D48" s="92"/>
      <c r="E48" s="47"/>
      <c r="F48" s="43"/>
      <c r="G48" s="50"/>
      <c r="H48" s="62"/>
      <c r="I48" s="42"/>
      <c r="J48" s="42"/>
      <c r="K48" s="27"/>
      <c r="L48" s="27"/>
    </row>
    <row r="49" spans="1:12">
      <c r="A49" s="23"/>
      <c r="B49" s="23"/>
      <c r="C49" s="59"/>
      <c r="D49" s="78"/>
      <c r="E49" s="23"/>
      <c r="F49" s="13"/>
      <c r="G49" s="13"/>
      <c r="H49" s="63"/>
      <c r="I49" s="51"/>
      <c r="J49" s="51"/>
      <c r="K49" s="29"/>
      <c r="L49" s="29"/>
    </row>
    <row r="50" spans="1:12">
      <c r="F50" s="7"/>
      <c r="G50" s="28"/>
      <c r="H50" s="64"/>
    </row>
    <row r="51" spans="1:12">
      <c r="F51" s="7"/>
      <c r="G51" s="7"/>
      <c r="H51" s="65"/>
    </row>
    <row r="52" spans="1:12">
      <c r="F52" s="7"/>
      <c r="G52" s="7"/>
      <c r="H52" s="65"/>
    </row>
    <row r="53" spans="1:12">
      <c r="C53" s="57" t="s">
        <v>232</v>
      </c>
      <c r="D53" s="76">
        <f>D43-I43</f>
        <v>0</v>
      </c>
      <c r="E53" s="76">
        <f>E43-J43</f>
        <v>0</v>
      </c>
      <c r="F53" s="7"/>
      <c r="G53" s="7"/>
      <c r="H53" s="65"/>
    </row>
  </sheetData>
  <sheetProtection password="CA9D"/>
  <mergeCells count="8">
    <mergeCell ref="A46:J46"/>
    <mergeCell ref="A1:J1"/>
    <mergeCell ref="A4:J4"/>
    <mergeCell ref="A3:J3"/>
    <mergeCell ref="D7:D8"/>
    <mergeCell ref="E7:E8"/>
    <mergeCell ref="I7:I8"/>
    <mergeCell ref="J7:J8"/>
  </mergeCells>
  <phoneticPr fontId="0" type="noConversion"/>
  <printOptions horizontalCentered="1"/>
  <pageMargins left="0.7" right="0.7" top="0.75" bottom="0.75" header="0.3" footer="0.3"/>
  <pageSetup paperSize="9" scale="77" orientation="landscape" useFirstPageNumber="1" horizontalDpi="4294967292" verticalDpi="300" r:id="rId1"/>
  <headerFooter alignWithMargins="0">
    <oddFooter>&amp;R&amp;"Arial,Negrita"&amp;9 1</oddFooter>
  </headerFooter>
  <ignoredErrors>
    <ignoredError sqref="D14 D19 I20 I30 I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G78"/>
  <sheetViews>
    <sheetView topLeftCell="A37" zoomScaleNormal="100" zoomScaleSheetLayoutView="100" workbookViewId="0">
      <selection activeCell="I45" sqref="I45"/>
    </sheetView>
  </sheetViews>
  <sheetFormatPr baseColWidth="10" defaultColWidth="11.42578125" defaultRowHeight="15"/>
  <cols>
    <col min="1" max="1" width="0.85546875" style="2" customWidth="1"/>
    <col min="2" max="2" width="65.85546875" style="2" bestFit="1" customWidth="1"/>
    <col min="3" max="3" width="11.7109375" style="66" customWidth="1"/>
    <col min="4" max="5" width="11.7109375" style="2" customWidth="1"/>
    <col min="6" max="6" width="11.28515625" style="2" customWidth="1"/>
    <col min="7" max="16384" width="11.42578125" style="2"/>
  </cols>
  <sheetData>
    <row r="1" spans="1:12" s="31" customFormat="1" ht="36.75" customHeight="1">
      <c r="A1" s="279" t="s">
        <v>179</v>
      </c>
      <c r="B1" s="279"/>
      <c r="C1" s="279"/>
      <c r="D1" s="279"/>
      <c r="E1" s="279"/>
      <c r="F1" s="30"/>
      <c r="G1" s="30"/>
      <c r="H1" s="30"/>
      <c r="I1" s="30"/>
      <c r="J1" s="30"/>
      <c r="K1" s="30"/>
      <c r="L1" s="30"/>
    </row>
    <row r="2" spans="1:12" s="34" customFormat="1" ht="16.5">
      <c r="A2" s="32"/>
      <c r="B2" s="32"/>
      <c r="C2" s="68"/>
      <c r="D2" s="32"/>
      <c r="E2" s="32"/>
      <c r="F2" s="32"/>
      <c r="G2" s="32"/>
      <c r="H2" s="32"/>
      <c r="I2" s="32"/>
      <c r="J2" s="32"/>
      <c r="K2" s="32"/>
      <c r="L2" s="32"/>
    </row>
    <row r="3" spans="1:12" s="34" customFormat="1" ht="16.5">
      <c r="A3" s="274" t="s">
        <v>239</v>
      </c>
      <c r="B3" s="274"/>
      <c r="C3" s="274"/>
      <c r="D3" s="274"/>
      <c r="E3" s="274"/>
      <c r="F3" s="32"/>
      <c r="G3" s="32"/>
      <c r="H3" s="32"/>
      <c r="I3" s="32"/>
      <c r="J3" s="32"/>
      <c r="K3" s="32"/>
      <c r="L3" s="32"/>
    </row>
    <row r="4" spans="1:12" s="36" customFormat="1" ht="15.75">
      <c r="A4" s="273" t="s">
        <v>43</v>
      </c>
      <c r="B4" s="273"/>
      <c r="C4" s="273"/>
      <c r="D4" s="273"/>
      <c r="E4" s="273"/>
      <c r="F4" s="35"/>
      <c r="G4" s="35"/>
      <c r="H4" s="35"/>
      <c r="I4" s="35"/>
      <c r="J4" s="35"/>
      <c r="K4" s="35"/>
      <c r="L4" s="35"/>
    </row>
    <row r="5" spans="1:12" s="36" customFormat="1" ht="15.75">
      <c r="A5" s="128"/>
      <c r="B5" s="128"/>
      <c r="C5" s="128"/>
      <c r="D5" s="128"/>
      <c r="E5" s="128"/>
      <c r="F5" s="35"/>
      <c r="G5" s="35"/>
      <c r="H5" s="35"/>
      <c r="I5" s="35"/>
      <c r="J5" s="35"/>
      <c r="K5" s="35"/>
      <c r="L5" s="35"/>
    </row>
    <row r="6" spans="1:12" ht="14.25" thickBot="1">
      <c r="A6" s="1"/>
      <c r="B6" s="1"/>
      <c r="C6" s="60"/>
      <c r="D6" s="1"/>
      <c r="E6" s="1"/>
      <c r="F6" s="1"/>
      <c r="G6" s="1"/>
      <c r="H6" s="1"/>
      <c r="I6" s="1"/>
      <c r="J6" s="1"/>
      <c r="K6" s="1"/>
      <c r="L6" s="1"/>
    </row>
    <row r="7" spans="1:12" s="12" customFormat="1">
      <c r="A7" s="93"/>
      <c r="B7" s="112"/>
      <c r="C7" s="67" t="s">
        <v>4</v>
      </c>
      <c r="D7" s="80" t="s">
        <v>0</v>
      </c>
      <c r="E7" s="9" t="s">
        <v>0</v>
      </c>
      <c r="F7" s="11"/>
      <c r="G7" s="11"/>
      <c r="H7" s="11"/>
      <c r="I7" s="11"/>
      <c r="J7" s="11"/>
      <c r="K7" s="11"/>
      <c r="L7" s="11"/>
    </row>
    <row r="8" spans="1:12" s="12" customFormat="1">
      <c r="A8" s="95"/>
      <c r="B8" s="37"/>
      <c r="C8" s="37" t="s">
        <v>5</v>
      </c>
      <c r="D8" s="81">
        <v>2013</v>
      </c>
      <c r="E8" s="54">
        <v>2012</v>
      </c>
      <c r="F8" s="11"/>
      <c r="G8" s="11"/>
      <c r="H8" s="11"/>
      <c r="I8" s="11"/>
      <c r="J8" s="11"/>
      <c r="K8" s="11"/>
      <c r="L8" s="11"/>
    </row>
    <row r="9" spans="1:12" ht="13.5" customHeight="1">
      <c r="A9" s="96"/>
      <c r="B9" s="113"/>
      <c r="C9" s="114"/>
      <c r="D9" s="115"/>
      <c r="E9" s="116"/>
      <c r="F9" s="1"/>
      <c r="G9" s="1"/>
      <c r="H9" s="1"/>
      <c r="I9" s="1"/>
      <c r="J9" s="1"/>
      <c r="K9" s="1"/>
      <c r="L9" s="1"/>
    </row>
    <row r="10" spans="1:12" s="12" customFormat="1" ht="13.5" customHeight="1">
      <c r="A10" s="101"/>
      <c r="B10" s="14" t="s">
        <v>61</v>
      </c>
      <c r="C10" s="69"/>
      <c r="D10" s="82"/>
      <c r="E10" s="53"/>
      <c r="F10" s="11"/>
      <c r="G10" s="11"/>
      <c r="H10" s="11"/>
      <c r="I10" s="11"/>
      <c r="J10" s="11"/>
      <c r="K10" s="11"/>
      <c r="L10" s="11"/>
    </row>
    <row r="11" spans="1:12" s="12" customFormat="1" ht="13.5" customHeight="1">
      <c r="A11" s="101"/>
      <c r="B11" s="14" t="s">
        <v>189</v>
      </c>
      <c r="C11" s="69" t="s">
        <v>163</v>
      </c>
      <c r="D11" s="82">
        <v>72025399</v>
      </c>
      <c r="E11" s="53">
        <v>71577061</v>
      </c>
      <c r="F11" s="11"/>
      <c r="G11" s="11"/>
      <c r="H11" s="11"/>
      <c r="I11" s="11"/>
      <c r="J11" s="11"/>
      <c r="K11" s="11"/>
      <c r="L11" s="11"/>
    </row>
    <row r="12" spans="1:12" s="12" customFormat="1" ht="13.5" customHeight="1">
      <c r="A12" s="101"/>
      <c r="B12" s="14" t="s">
        <v>190</v>
      </c>
      <c r="C12" s="69" t="s">
        <v>164</v>
      </c>
      <c r="D12" s="82">
        <v>-36781753</v>
      </c>
      <c r="E12" s="53">
        <v>-37882575</v>
      </c>
      <c r="F12" s="11"/>
      <c r="G12" s="11"/>
      <c r="H12" s="11"/>
      <c r="I12" s="11"/>
      <c r="J12" s="11"/>
      <c r="K12" s="11"/>
      <c r="L12" s="11"/>
    </row>
    <row r="13" spans="1:12" ht="13.5" customHeight="1">
      <c r="A13" s="96"/>
      <c r="B13" s="14" t="s">
        <v>203</v>
      </c>
      <c r="C13" s="69" t="s">
        <v>165</v>
      </c>
      <c r="D13" s="104">
        <f>+D14+D15</f>
        <v>281643392</v>
      </c>
      <c r="E13" s="91">
        <v>277733771</v>
      </c>
      <c r="F13" s="1"/>
      <c r="G13" s="46"/>
      <c r="H13" s="1"/>
      <c r="I13" s="1"/>
      <c r="J13" s="1"/>
      <c r="K13" s="1"/>
      <c r="L13" s="1"/>
    </row>
    <row r="14" spans="1:12" ht="13.5" customHeight="1">
      <c r="A14" s="96"/>
      <c r="B14" s="18" t="s">
        <v>18</v>
      </c>
      <c r="C14" s="69"/>
      <c r="D14" s="105">
        <v>53414605</v>
      </c>
      <c r="E14" s="86">
        <v>51417615</v>
      </c>
      <c r="F14" s="1"/>
      <c r="G14" s="1"/>
      <c r="H14" s="1"/>
      <c r="I14" s="1"/>
      <c r="J14" s="1"/>
      <c r="K14" s="1"/>
      <c r="L14" s="1"/>
    </row>
    <row r="15" spans="1:12" ht="13.5" customHeight="1">
      <c r="A15" s="96"/>
      <c r="B15" s="18" t="s">
        <v>19</v>
      </c>
      <c r="C15" s="69"/>
      <c r="D15" s="105">
        <v>228228787</v>
      </c>
      <c r="E15" s="86">
        <v>226316156</v>
      </c>
      <c r="F15" s="1"/>
      <c r="G15" s="1"/>
      <c r="H15" s="1"/>
      <c r="I15" s="1"/>
      <c r="J15" s="1"/>
      <c r="K15" s="1"/>
      <c r="L15" s="1"/>
    </row>
    <row r="16" spans="1:12" ht="13.5" customHeight="1">
      <c r="A16" s="96"/>
      <c r="B16" s="14" t="s">
        <v>20</v>
      </c>
      <c r="C16" s="69"/>
      <c r="D16" s="104">
        <v>-11140</v>
      </c>
      <c r="E16" s="91">
        <v>-4358</v>
      </c>
      <c r="F16" s="1"/>
      <c r="G16" s="1"/>
      <c r="H16" s="1"/>
      <c r="I16" s="1"/>
      <c r="J16" s="1"/>
      <c r="K16" s="1"/>
      <c r="L16" s="1"/>
    </row>
    <row r="17" spans="1:12" ht="13.5" customHeight="1">
      <c r="A17" s="96"/>
      <c r="B17" s="14" t="s">
        <v>204</v>
      </c>
      <c r="C17" s="69" t="s">
        <v>166</v>
      </c>
      <c r="D17" s="104">
        <f>+SUM(D18:D21)</f>
        <v>-74512888</v>
      </c>
      <c r="E17" s="91">
        <v>-72331070</v>
      </c>
      <c r="F17" s="1"/>
      <c r="G17" s="1"/>
      <c r="H17" s="1"/>
      <c r="I17" s="1"/>
      <c r="J17" s="1"/>
      <c r="K17" s="1"/>
      <c r="L17" s="1"/>
    </row>
    <row r="18" spans="1:12" ht="13.5" customHeight="1">
      <c r="A18" s="96"/>
      <c r="B18" s="18" t="s">
        <v>21</v>
      </c>
      <c r="C18" s="69"/>
      <c r="D18" s="84">
        <v>-38251421</v>
      </c>
      <c r="E18" s="17">
        <v>-39576442</v>
      </c>
      <c r="F18" s="1"/>
      <c r="G18" s="1"/>
      <c r="H18" s="1"/>
      <c r="I18" s="1"/>
      <c r="J18" s="1"/>
      <c r="K18" s="1"/>
      <c r="L18" s="1"/>
    </row>
    <row r="19" spans="1:12" ht="13.5" customHeight="1">
      <c r="A19" s="96"/>
      <c r="B19" s="18" t="s">
        <v>42</v>
      </c>
      <c r="C19" s="69"/>
      <c r="D19" s="84">
        <v>-12537401</v>
      </c>
      <c r="E19" s="17">
        <v>-11206706</v>
      </c>
      <c r="F19" s="1"/>
      <c r="G19" s="1"/>
      <c r="H19" s="1"/>
      <c r="I19" s="1"/>
      <c r="J19" s="1"/>
      <c r="K19" s="1"/>
      <c r="L19" s="1"/>
    </row>
    <row r="20" spans="1:12" ht="13.5" customHeight="1">
      <c r="A20" s="96"/>
      <c r="B20" s="18" t="s">
        <v>22</v>
      </c>
      <c r="C20" s="69"/>
      <c r="D20" s="84">
        <v>-23660268</v>
      </c>
      <c r="E20" s="17">
        <v>-21679848</v>
      </c>
      <c r="F20" s="1"/>
      <c r="G20" s="1"/>
      <c r="H20" s="1"/>
      <c r="I20" s="1"/>
      <c r="J20" s="1"/>
      <c r="K20" s="1"/>
      <c r="L20" s="1"/>
    </row>
    <row r="21" spans="1:12" ht="13.5" customHeight="1">
      <c r="A21" s="96"/>
      <c r="B21" s="18" t="s">
        <v>49</v>
      </c>
      <c r="C21" s="69" t="s">
        <v>98</v>
      </c>
      <c r="D21" s="152">
        <v>-63798</v>
      </c>
      <c r="E21" s="174">
        <v>131926</v>
      </c>
      <c r="F21" s="1"/>
      <c r="G21" s="1"/>
      <c r="H21" s="1"/>
      <c r="I21" s="1"/>
      <c r="J21" s="1"/>
      <c r="K21" s="1"/>
      <c r="L21" s="1"/>
    </row>
    <row r="22" spans="1:12" ht="13.5" customHeight="1">
      <c r="A22" s="101"/>
      <c r="B22" s="14" t="s">
        <v>205</v>
      </c>
      <c r="C22" s="69"/>
      <c r="D22" s="214">
        <f>+SUM(D23:D24)</f>
        <v>27488726</v>
      </c>
      <c r="E22" s="215">
        <v>27092576</v>
      </c>
      <c r="F22" s="1"/>
      <c r="G22" s="1"/>
      <c r="H22" s="1"/>
      <c r="I22" s="1"/>
      <c r="J22" s="1"/>
      <c r="K22" s="1"/>
      <c r="L22" s="1"/>
    </row>
    <row r="23" spans="1:12" s="12" customFormat="1" ht="13.5" customHeight="1">
      <c r="A23" s="96"/>
      <c r="B23" s="55" t="s">
        <v>23</v>
      </c>
      <c r="C23" s="69"/>
      <c r="D23" s="105">
        <v>4076311</v>
      </c>
      <c r="E23" s="86">
        <v>3461447</v>
      </c>
      <c r="F23" s="11"/>
      <c r="G23" s="11"/>
      <c r="H23" s="11"/>
      <c r="I23" s="11"/>
      <c r="J23" s="11"/>
      <c r="K23" s="11"/>
      <c r="L23" s="11"/>
    </row>
    <row r="24" spans="1:12" s="12" customFormat="1" ht="13.5" customHeight="1">
      <c r="A24" s="96"/>
      <c r="B24" s="55" t="s">
        <v>110</v>
      </c>
      <c r="C24" s="69" t="s">
        <v>167</v>
      </c>
      <c r="D24" s="105">
        <f>91741059-68328644</f>
        <v>23412415</v>
      </c>
      <c r="E24" s="86">
        <v>23631129</v>
      </c>
      <c r="F24" s="11"/>
      <c r="G24" s="11"/>
      <c r="H24" s="11"/>
      <c r="I24" s="11"/>
      <c r="J24" s="11"/>
      <c r="K24" s="11"/>
      <c r="L24" s="11"/>
    </row>
    <row r="25" spans="1:12" ht="13.5" customHeight="1">
      <c r="A25" s="96"/>
      <c r="B25" s="14" t="s">
        <v>206</v>
      </c>
      <c r="C25" s="69"/>
      <c r="D25" s="104">
        <f>+SUM(D26:D27)</f>
        <v>-178204424</v>
      </c>
      <c r="E25" s="91">
        <v>-178643958</v>
      </c>
      <c r="F25" s="1"/>
      <c r="G25" s="1"/>
      <c r="H25" s="1"/>
      <c r="I25" s="1"/>
      <c r="J25" s="1"/>
      <c r="K25" s="1"/>
      <c r="L25" s="1"/>
    </row>
    <row r="26" spans="1:12" ht="13.5" customHeight="1">
      <c r="A26" s="96"/>
      <c r="B26" s="18" t="s">
        <v>24</v>
      </c>
      <c r="C26" s="69"/>
      <c r="D26" s="84">
        <v>-154231588</v>
      </c>
      <c r="E26" s="17">
        <v>-154328333</v>
      </c>
      <c r="F26" s="1"/>
      <c r="G26" s="1"/>
      <c r="H26" s="1"/>
      <c r="I26" s="1"/>
      <c r="J26" s="1"/>
      <c r="K26" s="1"/>
      <c r="L26" s="1"/>
    </row>
    <row r="27" spans="1:12" ht="13.5" customHeight="1">
      <c r="A27" s="96"/>
      <c r="B27" s="18" t="s">
        <v>25</v>
      </c>
      <c r="C27" s="69" t="s">
        <v>168</v>
      </c>
      <c r="D27" s="84">
        <v>-23972836</v>
      </c>
      <c r="E27" s="17">
        <v>-24315625</v>
      </c>
      <c r="F27" s="1"/>
      <c r="G27" s="1"/>
      <c r="H27" s="1"/>
      <c r="I27" s="1"/>
      <c r="J27" s="1"/>
      <c r="K27" s="1"/>
      <c r="L27" s="1"/>
    </row>
    <row r="28" spans="1:12" s="12" customFormat="1" ht="13.5" customHeight="1">
      <c r="A28" s="101"/>
      <c r="B28" s="14" t="s">
        <v>207</v>
      </c>
      <c r="C28" s="69"/>
      <c r="D28" s="104">
        <f>+SUM(D29:D30)</f>
        <v>-73120052</v>
      </c>
      <c r="E28" s="91">
        <v>-74134699</v>
      </c>
      <c r="F28" s="11"/>
      <c r="G28" s="11"/>
      <c r="H28" s="14"/>
      <c r="I28" s="14"/>
      <c r="J28" s="38"/>
      <c r="K28" s="38"/>
      <c r="L28" s="38"/>
    </row>
    <row r="29" spans="1:12" ht="13.5" customHeight="1">
      <c r="A29" s="96"/>
      <c r="B29" s="18" t="s">
        <v>26</v>
      </c>
      <c r="C29" s="58" t="s">
        <v>158</v>
      </c>
      <c r="D29" s="84">
        <v>-3435584</v>
      </c>
      <c r="E29" s="17">
        <v>-2362592</v>
      </c>
      <c r="F29" s="1"/>
      <c r="G29" s="1"/>
      <c r="H29" s="14"/>
      <c r="I29" s="14"/>
      <c r="J29" s="38"/>
      <c r="K29" s="7"/>
      <c r="L29" s="7"/>
    </row>
    <row r="30" spans="1:12" ht="13.5" customHeight="1">
      <c r="A30" s="96"/>
      <c r="B30" s="18" t="s">
        <v>27</v>
      </c>
      <c r="C30" s="58" t="s">
        <v>169</v>
      </c>
      <c r="D30" s="84">
        <v>-69684468</v>
      </c>
      <c r="E30" s="17">
        <v>-71772107</v>
      </c>
      <c r="F30" s="1"/>
      <c r="G30" s="1"/>
      <c r="H30" s="1"/>
      <c r="I30" s="1"/>
      <c r="J30" s="1"/>
      <c r="K30" s="1"/>
      <c r="L30" s="1"/>
    </row>
    <row r="31" spans="1:12" ht="13.5" customHeight="1">
      <c r="A31" s="96"/>
      <c r="B31" s="14" t="s">
        <v>28</v>
      </c>
      <c r="C31" s="58" t="s">
        <v>111</v>
      </c>
      <c r="D31" s="153">
        <v>-20698894</v>
      </c>
      <c r="E31" s="83">
        <v>-21738795</v>
      </c>
      <c r="F31" s="1"/>
      <c r="G31" s="1"/>
      <c r="H31" s="1"/>
      <c r="I31" s="1"/>
      <c r="J31" s="1"/>
      <c r="K31" s="1"/>
      <c r="L31" s="1"/>
    </row>
    <row r="32" spans="1:12" ht="13.5" customHeight="1">
      <c r="A32" s="96"/>
      <c r="B32" s="14" t="s">
        <v>112</v>
      </c>
      <c r="C32" s="58" t="s">
        <v>160</v>
      </c>
      <c r="D32" s="153">
        <v>2433092</v>
      </c>
      <c r="E32" s="83">
        <v>2788236</v>
      </c>
      <c r="F32" s="1"/>
      <c r="G32" s="1"/>
      <c r="H32" s="1"/>
      <c r="I32" s="1"/>
      <c r="J32" s="1"/>
      <c r="K32" s="1"/>
      <c r="L32" s="1"/>
    </row>
    <row r="33" spans="1:33" ht="13.5" customHeight="1">
      <c r="A33" s="96"/>
      <c r="B33" s="14" t="s">
        <v>113</v>
      </c>
      <c r="C33" s="58" t="s">
        <v>162</v>
      </c>
      <c r="D33" s="153">
        <v>667510</v>
      </c>
      <c r="E33" s="83">
        <v>791813</v>
      </c>
      <c r="F33" s="1"/>
      <c r="G33" s="1"/>
      <c r="H33" s="1"/>
      <c r="I33" s="1"/>
      <c r="J33" s="1"/>
      <c r="K33" s="1"/>
      <c r="L33" s="1"/>
    </row>
    <row r="34" spans="1:33" ht="13.5" customHeight="1">
      <c r="A34" s="96"/>
      <c r="B34" s="14" t="s">
        <v>208</v>
      </c>
      <c r="C34" s="58"/>
      <c r="D34" s="153">
        <f>+D35+D36</f>
        <v>315107</v>
      </c>
      <c r="E34" s="83">
        <v>-2283325</v>
      </c>
      <c r="F34" s="1"/>
      <c r="G34" s="1"/>
      <c r="H34" s="1"/>
      <c r="I34" s="1"/>
      <c r="J34" s="1"/>
      <c r="K34" s="1"/>
      <c r="L34" s="1"/>
    </row>
    <row r="35" spans="1:33" ht="13.5" customHeight="1">
      <c r="A35" s="96"/>
      <c r="B35" s="18" t="s">
        <v>114</v>
      </c>
      <c r="C35" s="58" t="s">
        <v>111</v>
      </c>
      <c r="D35" s="84">
        <v>186406</v>
      </c>
      <c r="E35" s="17">
        <v>-2015575</v>
      </c>
      <c r="F35" s="1"/>
      <c r="G35" s="1"/>
      <c r="H35" s="1"/>
      <c r="I35" s="1"/>
      <c r="J35" s="1"/>
      <c r="K35" s="1"/>
      <c r="L35" s="1"/>
    </row>
    <row r="36" spans="1:33" ht="13.5" customHeight="1">
      <c r="A36" s="96"/>
      <c r="B36" s="55" t="s">
        <v>115</v>
      </c>
      <c r="C36" s="58" t="s">
        <v>111</v>
      </c>
      <c r="D36" s="84">
        <v>128701</v>
      </c>
      <c r="E36" s="17">
        <v>-267750</v>
      </c>
      <c r="F36" s="1"/>
      <c r="G36" s="1"/>
      <c r="H36" s="1"/>
      <c r="I36" s="1"/>
      <c r="J36" s="1"/>
      <c r="K36" s="1"/>
      <c r="L36" s="1"/>
    </row>
    <row r="37" spans="1:33" ht="13.5" customHeight="1">
      <c r="A37" s="96"/>
      <c r="B37" s="154" t="s">
        <v>150</v>
      </c>
      <c r="C37" s="58"/>
      <c r="D37" s="69" t="s">
        <v>56</v>
      </c>
      <c r="E37" s="91">
        <v>11156034</v>
      </c>
      <c r="F37" s="1"/>
      <c r="G37" s="1"/>
      <c r="H37" s="1"/>
      <c r="I37" s="1"/>
      <c r="J37" s="1"/>
      <c r="K37" s="1"/>
      <c r="L37" s="1"/>
    </row>
    <row r="38" spans="1:33" s="12" customFormat="1" ht="13.5" customHeight="1">
      <c r="A38" s="96"/>
      <c r="B38" s="14" t="s">
        <v>47</v>
      </c>
      <c r="C38" s="58" t="s">
        <v>195</v>
      </c>
      <c r="D38" s="119">
        <v>802081</v>
      </c>
      <c r="E38" s="189">
        <v>928225</v>
      </c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3.5" customHeight="1">
      <c r="A39" s="96"/>
      <c r="B39" s="14" t="s">
        <v>29</v>
      </c>
      <c r="C39" s="58"/>
      <c r="D39" s="142">
        <f>+D38+D34+D33+D32+D31+D28+D25+D22+D17+D16+D13+D12+D11</f>
        <v>2046156</v>
      </c>
      <c r="E39" s="150">
        <v>5048936</v>
      </c>
      <c r="F39" s="1"/>
      <c r="G39" s="1"/>
      <c r="H39" s="46"/>
      <c r="I39" s="1"/>
      <c r="J39" s="1"/>
      <c r="K39" s="1"/>
      <c r="L39" s="1"/>
    </row>
    <row r="40" spans="1:33" ht="13.5" customHeight="1">
      <c r="A40" s="96"/>
      <c r="B40" s="55"/>
      <c r="C40" s="58"/>
      <c r="D40" s="105"/>
      <c r="E40" s="86"/>
      <c r="F40" s="1"/>
      <c r="G40" s="1"/>
      <c r="H40" s="1"/>
      <c r="I40" s="1"/>
      <c r="J40" s="1"/>
      <c r="K40" s="1"/>
      <c r="L40" s="1"/>
    </row>
    <row r="41" spans="1:33" ht="13.5" customHeight="1">
      <c r="A41" s="96"/>
      <c r="B41" s="14" t="s">
        <v>209</v>
      </c>
      <c r="C41" s="69"/>
      <c r="D41" s="104">
        <f>+SUM(D42:D43)</f>
        <v>2251046</v>
      </c>
      <c r="E41" s="91">
        <v>1816166</v>
      </c>
      <c r="F41" s="1"/>
      <c r="G41" s="1"/>
      <c r="H41" s="1"/>
      <c r="I41" s="1"/>
      <c r="J41" s="1"/>
      <c r="K41" s="1"/>
      <c r="L41" s="1"/>
    </row>
    <row r="42" spans="1:33" ht="13.5" customHeight="1">
      <c r="A42" s="96"/>
      <c r="B42" s="18" t="s">
        <v>116</v>
      </c>
      <c r="C42" s="69"/>
      <c r="D42" s="105">
        <v>239943</v>
      </c>
      <c r="E42" s="86">
        <v>66298</v>
      </c>
      <c r="F42" s="1"/>
      <c r="G42" s="1"/>
      <c r="H42" s="1"/>
      <c r="I42" s="1"/>
      <c r="J42" s="1"/>
      <c r="K42" s="1"/>
      <c r="L42" s="1"/>
    </row>
    <row r="43" spans="1:33" ht="13.5" customHeight="1">
      <c r="A43" s="96"/>
      <c r="B43" s="18" t="s">
        <v>117</v>
      </c>
      <c r="C43" s="58"/>
      <c r="D43" s="105">
        <v>2011103</v>
      </c>
      <c r="E43" s="86">
        <v>1749868</v>
      </c>
      <c r="F43" s="1"/>
      <c r="G43" s="1"/>
      <c r="H43" s="1"/>
      <c r="I43" s="1"/>
      <c r="J43" s="1"/>
      <c r="K43" s="1"/>
      <c r="L43" s="1"/>
    </row>
    <row r="44" spans="1:33" ht="13.5" customHeight="1">
      <c r="A44" s="96"/>
      <c r="B44" s="14" t="s">
        <v>31</v>
      </c>
      <c r="C44" s="58" t="s">
        <v>196</v>
      </c>
      <c r="D44" s="153">
        <v>-4776058</v>
      </c>
      <c r="E44" s="83">
        <v>-5235893</v>
      </c>
      <c r="F44" s="1"/>
      <c r="G44" s="1"/>
      <c r="H44" s="1"/>
      <c r="I44" s="1"/>
      <c r="J44" s="1"/>
      <c r="K44" s="1"/>
      <c r="L44" s="1"/>
    </row>
    <row r="45" spans="1:33" ht="13.5" customHeight="1">
      <c r="A45" s="96"/>
      <c r="B45" s="14" t="s">
        <v>118</v>
      </c>
      <c r="C45" s="58"/>
      <c r="D45" s="153">
        <v>-8905</v>
      </c>
      <c r="E45" s="83">
        <v>-7494</v>
      </c>
      <c r="F45" s="1"/>
      <c r="G45" s="1"/>
      <c r="H45" s="1"/>
      <c r="I45" s="1"/>
      <c r="J45" s="1"/>
      <c r="K45" s="1"/>
      <c r="L45" s="1"/>
    </row>
    <row r="46" spans="1:33" ht="13.5" customHeight="1">
      <c r="A46" s="96"/>
      <c r="B46" s="14" t="s">
        <v>32</v>
      </c>
      <c r="C46" s="58"/>
      <c r="D46" s="153">
        <v>-16121</v>
      </c>
      <c r="E46" s="83">
        <v>-26244</v>
      </c>
      <c r="F46" s="1"/>
      <c r="G46" s="1"/>
      <c r="H46" s="1"/>
      <c r="I46" s="1"/>
      <c r="J46" s="1"/>
      <c r="K46" s="1"/>
      <c r="L46" s="1"/>
    </row>
    <row r="47" spans="1:33" ht="13.5" customHeight="1">
      <c r="A47" s="96"/>
      <c r="B47" s="14" t="s">
        <v>210</v>
      </c>
      <c r="C47" s="58"/>
      <c r="D47" s="153">
        <f>+D48+D49</f>
        <v>-990170</v>
      </c>
      <c r="E47" s="83">
        <v>-265857</v>
      </c>
      <c r="F47" s="1"/>
      <c r="G47" s="1"/>
      <c r="H47" s="1"/>
      <c r="I47" s="1"/>
      <c r="J47" s="1"/>
      <c r="K47" s="1"/>
      <c r="L47" s="1"/>
    </row>
    <row r="48" spans="1:33" ht="13.5" customHeight="1">
      <c r="A48" s="96"/>
      <c r="B48" s="18" t="s">
        <v>114</v>
      </c>
      <c r="C48" s="58"/>
      <c r="D48" s="84">
        <v>-996789</v>
      </c>
      <c r="E48" s="17">
        <v>-392349</v>
      </c>
      <c r="F48" s="1"/>
      <c r="G48" s="1"/>
      <c r="H48" s="1"/>
      <c r="I48" s="1"/>
      <c r="J48" s="1"/>
      <c r="K48" s="1"/>
      <c r="L48" s="1"/>
    </row>
    <row r="49" spans="1:12" ht="13.5" customHeight="1">
      <c r="A49" s="96"/>
      <c r="B49" s="18" t="s">
        <v>115</v>
      </c>
      <c r="C49" s="58"/>
      <c r="D49" s="84">
        <v>6619</v>
      </c>
      <c r="E49" s="17">
        <v>126492</v>
      </c>
      <c r="F49" s="1"/>
      <c r="G49" s="1"/>
      <c r="H49" s="1"/>
      <c r="I49" s="1"/>
      <c r="J49" s="1"/>
      <c r="K49" s="1"/>
      <c r="L49" s="1"/>
    </row>
    <row r="50" spans="1:12" ht="13.5" customHeight="1">
      <c r="A50" s="96"/>
      <c r="B50" s="14"/>
      <c r="C50" s="58"/>
      <c r="D50" s="105"/>
      <c r="E50" s="86"/>
      <c r="F50" s="1"/>
      <c r="G50" s="1"/>
      <c r="H50" s="1"/>
      <c r="I50" s="1"/>
      <c r="J50" s="1"/>
      <c r="K50" s="1"/>
      <c r="L50" s="1"/>
    </row>
    <row r="51" spans="1:12" ht="13.5" customHeight="1">
      <c r="A51" s="96"/>
      <c r="B51" s="14" t="s">
        <v>33</v>
      </c>
      <c r="C51" s="69"/>
      <c r="D51" s="142">
        <f>+D47+D46+D45+D44+D41</f>
        <v>-3540208</v>
      </c>
      <c r="E51" s="150">
        <v>-3719322</v>
      </c>
      <c r="F51" s="1"/>
      <c r="G51" s="1"/>
      <c r="H51" s="1"/>
      <c r="I51" s="1"/>
      <c r="J51" s="1"/>
      <c r="K51" s="1"/>
      <c r="L51" s="1"/>
    </row>
    <row r="52" spans="1:12" ht="13.5" customHeight="1">
      <c r="A52" s="96"/>
      <c r="B52" s="14" t="s">
        <v>119</v>
      </c>
      <c r="C52" s="69" t="s">
        <v>170</v>
      </c>
      <c r="D52" s="104">
        <v>530502</v>
      </c>
      <c r="E52" s="91">
        <v>501640</v>
      </c>
      <c r="F52" s="1"/>
      <c r="G52" s="1"/>
      <c r="H52" s="1"/>
      <c r="I52" s="1"/>
      <c r="J52" s="1"/>
      <c r="K52" s="1"/>
      <c r="L52" s="1"/>
    </row>
    <row r="53" spans="1:12" ht="13.5" customHeight="1">
      <c r="A53" s="96"/>
      <c r="B53" s="14" t="s">
        <v>34</v>
      </c>
      <c r="C53" s="69"/>
      <c r="D53" s="142">
        <f>SUM(D52,D51,D39)</f>
        <v>-963550</v>
      </c>
      <c r="E53" s="150">
        <v>1831254</v>
      </c>
      <c r="F53" s="1"/>
      <c r="G53" s="1"/>
      <c r="H53" s="1"/>
      <c r="I53" s="1"/>
      <c r="J53" s="1"/>
      <c r="K53" s="1"/>
      <c r="L53" s="1"/>
    </row>
    <row r="54" spans="1:12" ht="13.5" customHeight="1">
      <c r="A54" s="96"/>
      <c r="B54" s="18" t="s">
        <v>62</v>
      </c>
      <c r="C54" s="69" t="s">
        <v>156</v>
      </c>
      <c r="D54" s="111">
        <v>1331902</v>
      </c>
      <c r="E54" s="211">
        <v>-545520</v>
      </c>
      <c r="F54" s="1"/>
      <c r="G54" s="1"/>
      <c r="H54" s="1"/>
      <c r="I54" s="1"/>
      <c r="J54" s="1"/>
      <c r="K54" s="1"/>
      <c r="L54" s="1"/>
    </row>
    <row r="55" spans="1:12" ht="13.5" customHeight="1">
      <c r="A55" s="96"/>
      <c r="B55" s="14" t="s">
        <v>35</v>
      </c>
      <c r="C55" s="69"/>
      <c r="D55" s="142">
        <f>+D53+D54</f>
        <v>368352</v>
      </c>
      <c r="E55" s="150">
        <v>1285734</v>
      </c>
      <c r="F55" s="1"/>
      <c r="G55" s="1"/>
      <c r="H55" s="1"/>
      <c r="I55" s="1"/>
      <c r="J55" s="1"/>
      <c r="K55" s="1"/>
      <c r="L55" s="1"/>
    </row>
    <row r="56" spans="1:12" ht="13.5" customHeight="1">
      <c r="A56" s="101"/>
      <c r="B56" s="40" t="s">
        <v>120</v>
      </c>
      <c r="C56" s="69"/>
      <c r="D56" s="142">
        <f>+D55</f>
        <v>368352</v>
      </c>
      <c r="E56" s="150">
        <v>1285734</v>
      </c>
      <c r="F56" s="1"/>
      <c r="G56" s="1"/>
      <c r="H56" s="1"/>
      <c r="I56" s="1"/>
      <c r="J56" s="1"/>
      <c r="K56" s="1"/>
      <c r="L56" s="1"/>
    </row>
    <row r="57" spans="1:12" ht="13.5" customHeight="1">
      <c r="A57" s="101"/>
      <c r="B57" s="39" t="s">
        <v>245</v>
      </c>
      <c r="C57" s="69" t="s">
        <v>107</v>
      </c>
      <c r="D57" s="155">
        <v>356638</v>
      </c>
      <c r="E57" s="212">
        <v>1316458</v>
      </c>
      <c r="F57" s="1"/>
      <c r="G57" s="1"/>
      <c r="H57" s="1"/>
      <c r="I57" s="1"/>
      <c r="J57" s="1"/>
      <c r="K57" s="1"/>
      <c r="L57" s="1"/>
    </row>
    <row r="58" spans="1:12" s="12" customFormat="1" ht="13.5" customHeight="1" thickBot="1">
      <c r="A58" s="117"/>
      <c r="B58" s="132" t="s">
        <v>121</v>
      </c>
      <c r="C58" s="70" t="s">
        <v>161</v>
      </c>
      <c r="D58" s="156">
        <f>+D56-D57</f>
        <v>11714</v>
      </c>
      <c r="E58" s="213">
        <v>-30724</v>
      </c>
      <c r="F58" s="11"/>
      <c r="G58" s="11"/>
      <c r="H58" s="11"/>
      <c r="I58" s="11"/>
      <c r="J58" s="11"/>
      <c r="K58" s="11"/>
      <c r="L58" s="11"/>
    </row>
    <row r="59" spans="1:12" s="12" customFormat="1" ht="13.5" customHeight="1">
      <c r="A59" s="14"/>
      <c r="B59" s="18"/>
      <c r="C59" s="71"/>
      <c r="D59" s="6"/>
      <c r="E59" s="6"/>
      <c r="F59" s="11"/>
      <c r="G59" s="11"/>
      <c r="H59" s="11"/>
      <c r="I59" s="11"/>
      <c r="J59" s="11"/>
      <c r="K59" s="11"/>
      <c r="L59" s="11"/>
    </row>
    <row r="60" spans="1:12" ht="13.5">
      <c r="A60" s="38"/>
      <c r="B60" s="73"/>
      <c r="C60" s="71"/>
      <c r="D60" s="88"/>
      <c r="E60" s="21"/>
      <c r="F60" s="1"/>
      <c r="G60" s="1"/>
      <c r="H60" s="1"/>
      <c r="I60" s="1"/>
      <c r="J60" s="1"/>
      <c r="K60" s="1"/>
      <c r="L60" s="1"/>
    </row>
    <row r="61" spans="1:12" s="36" customFormat="1" ht="28.15" customHeight="1">
      <c r="A61" s="280" t="s">
        <v>238</v>
      </c>
      <c r="B61" s="280"/>
      <c r="C61" s="280"/>
      <c r="D61" s="280"/>
      <c r="E61" s="280"/>
      <c r="F61" s="35"/>
      <c r="G61" s="35"/>
      <c r="H61" s="35"/>
      <c r="I61" s="35"/>
      <c r="J61" s="35"/>
      <c r="K61" s="35"/>
      <c r="L61" s="35"/>
    </row>
    <row r="62" spans="1:12" ht="15.75">
      <c r="A62" s="1"/>
      <c r="B62" s="4"/>
      <c r="C62" s="72"/>
      <c r="D62" s="5"/>
      <c r="E62" s="5"/>
      <c r="F62" s="1"/>
      <c r="G62" s="1"/>
      <c r="H62" s="1"/>
      <c r="I62" s="1"/>
      <c r="J62" s="1"/>
      <c r="K62" s="1"/>
      <c r="L62" s="1"/>
    </row>
    <row r="63" spans="1:12" ht="15.75">
      <c r="A63" s="5"/>
      <c r="B63" s="44"/>
      <c r="C63" s="68"/>
      <c r="D63" s="44"/>
      <c r="E63" s="44"/>
      <c r="F63" s="1"/>
      <c r="G63" s="1"/>
      <c r="H63" s="1"/>
      <c r="I63" s="1"/>
      <c r="J63" s="1"/>
      <c r="K63" s="1"/>
      <c r="L63" s="1"/>
    </row>
    <row r="64" spans="1:12" ht="13.5">
      <c r="A64" s="1"/>
      <c r="B64" s="1"/>
      <c r="C64" s="60"/>
      <c r="D64" s="1"/>
      <c r="E64" s="1"/>
      <c r="F64" s="1"/>
      <c r="G64" s="1"/>
      <c r="H64" s="1"/>
      <c r="I64" s="1"/>
      <c r="J64" s="1"/>
      <c r="K64" s="1"/>
      <c r="L64" s="1"/>
    </row>
    <row r="65" spans="1:12" ht="13.5">
      <c r="A65" s="1"/>
      <c r="B65" s="1"/>
      <c r="C65" s="60"/>
      <c r="D65" s="1"/>
      <c r="E65" s="1"/>
      <c r="F65" s="1"/>
      <c r="G65" s="1"/>
      <c r="H65" s="1"/>
      <c r="I65" s="1"/>
      <c r="J65" s="1"/>
      <c r="K65" s="1"/>
      <c r="L65" s="1"/>
    </row>
    <row r="66" spans="1:12" ht="13.5">
      <c r="A66" s="1"/>
      <c r="B66" s="1"/>
      <c r="C66" s="60"/>
      <c r="D66" s="1"/>
      <c r="E66" s="1"/>
      <c r="F66" s="1"/>
      <c r="G66" s="1"/>
      <c r="H66" s="1"/>
      <c r="I66" s="1"/>
      <c r="J66" s="1"/>
      <c r="K66" s="1"/>
      <c r="L66" s="1"/>
    </row>
    <row r="67" spans="1:12" ht="13.5">
      <c r="A67" s="1"/>
      <c r="B67" s="1"/>
      <c r="C67" s="60"/>
      <c r="D67" s="1"/>
      <c r="E67" s="1"/>
      <c r="F67" s="1"/>
      <c r="G67" s="1"/>
      <c r="H67" s="1"/>
      <c r="I67" s="1"/>
      <c r="J67" s="1"/>
      <c r="K67" s="1"/>
      <c r="L67" s="1"/>
    </row>
    <row r="68" spans="1:12" ht="13.5">
      <c r="A68" s="1"/>
      <c r="B68" s="1"/>
      <c r="C68" s="60"/>
      <c r="D68" s="1"/>
      <c r="E68" s="1"/>
      <c r="F68" s="1"/>
      <c r="G68" s="1"/>
      <c r="H68" s="1"/>
      <c r="I68" s="1"/>
      <c r="J68" s="1"/>
      <c r="K68" s="1"/>
      <c r="L68" s="1"/>
    </row>
    <row r="69" spans="1:12" ht="13.5">
      <c r="A69" s="1"/>
      <c r="B69" s="1"/>
      <c r="C69" s="60"/>
      <c r="D69" s="1"/>
      <c r="E69" s="1"/>
      <c r="F69" s="1"/>
      <c r="G69" s="1"/>
      <c r="H69" s="1"/>
      <c r="I69" s="1"/>
      <c r="J69" s="1"/>
      <c r="K69" s="1"/>
      <c r="L69" s="1"/>
    </row>
    <row r="70" spans="1:12" ht="13.5">
      <c r="A70" s="1"/>
      <c r="B70" s="1"/>
      <c r="C70" s="60"/>
      <c r="D70" s="1"/>
      <c r="E70" s="1"/>
      <c r="F70" s="1"/>
      <c r="G70" s="1"/>
      <c r="H70" s="1"/>
      <c r="I70" s="1"/>
      <c r="J70" s="1"/>
      <c r="K70" s="1"/>
      <c r="L70" s="1"/>
    </row>
    <row r="71" spans="1:12" ht="13.5">
      <c r="A71" s="1"/>
      <c r="B71" s="1"/>
      <c r="C71" s="60"/>
      <c r="D71" s="1"/>
      <c r="E71" s="1"/>
      <c r="F71" s="1"/>
      <c r="G71" s="1"/>
      <c r="H71" s="1"/>
      <c r="I71" s="1"/>
      <c r="J71" s="1"/>
      <c r="K71" s="1"/>
      <c r="L71" s="1"/>
    </row>
    <row r="72" spans="1:12" ht="13.5">
      <c r="A72" s="1"/>
      <c r="B72" s="1"/>
      <c r="C72" s="60"/>
      <c r="D72" s="1"/>
      <c r="E72" s="1"/>
      <c r="F72" s="1"/>
      <c r="G72" s="1"/>
      <c r="H72" s="1"/>
      <c r="I72" s="1"/>
      <c r="J72" s="1"/>
      <c r="K72" s="1"/>
      <c r="L72" s="1"/>
    </row>
    <row r="73" spans="1:12" ht="13.5">
      <c r="A73" s="1"/>
      <c r="B73" s="1"/>
      <c r="C73" s="60"/>
      <c r="D73" s="1"/>
      <c r="E73" s="1"/>
      <c r="F73" s="1"/>
      <c r="G73" s="1"/>
      <c r="H73" s="1"/>
      <c r="I73" s="1"/>
      <c r="J73" s="1"/>
      <c r="K73" s="1"/>
      <c r="L73" s="1"/>
    </row>
    <row r="74" spans="1:12" ht="13.5">
      <c r="A74" s="1"/>
      <c r="B74" s="1"/>
      <c r="C74" s="60"/>
      <c r="D74" s="1"/>
      <c r="E74" s="1"/>
      <c r="F74" s="1"/>
      <c r="G74" s="1"/>
      <c r="H74" s="1"/>
      <c r="I74" s="1"/>
      <c r="J74" s="1"/>
      <c r="K74" s="1"/>
      <c r="L74" s="1"/>
    </row>
    <row r="75" spans="1:12" ht="13.5">
      <c r="A75" s="1"/>
      <c r="B75" s="1"/>
      <c r="C75" s="60"/>
      <c r="D75" s="1"/>
      <c r="E75" s="1"/>
      <c r="F75" s="1"/>
      <c r="G75" s="1"/>
      <c r="H75" s="1"/>
      <c r="I75" s="1"/>
      <c r="J75" s="1"/>
      <c r="K75" s="1"/>
      <c r="L75" s="1"/>
    </row>
    <row r="76" spans="1:12" ht="13.5">
      <c r="A76" s="1"/>
      <c r="B76" s="1"/>
      <c r="C76" s="60"/>
      <c r="D76" s="1"/>
      <c r="E76" s="1"/>
    </row>
    <row r="77" spans="1:12" ht="13.5">
      <c r="A77" s="1"/>
      <c r="B77" s="1"/>
      <c r="C77" s="60"/>
      <c r="D77" s="1"/>
      <c r="E77" s="1"/>
    </row>
    <row r="78" spans="1:12">
      <c r="A78" s="1"/>
    </row>
  </sheetData>
  <mergeCells count="4">
    <mergeCell ref="A3:E3"/>
    <mergeCell ref="A1:E1"/>
    <mergeCell ref="A4:E4"/>
    <mergeCell ref="A61:E61"/>
  </mergeCells>
  <phoneticPr fontId="0" type="noConversion"/>
  <printOptions horizontalCentered="1"/>
  <pageMargins left="0.7" right="0.7" top="0.75" bottom="0.75" header="0.3" footer="0.3"/>
  <pageSetup paperSize="9" scale="85" firstPageNumber="2" orientation="portrait" useFirstPageNumber="1" r:id="rId1"/>
  <headerFooter alignWithMargins="0">
    <oddFooter>&amp;R&amp;"Arial,Negrita"&amp;9 2</oddFooter>
  </headerFooter>
  <ignoredErrors>
    <ignoredError sqref="D28 D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68"/>
  <sheetViews>
    <sheetView zoomScaleNormal="100" zoomScaleSheetLayoutView="100" workbookViewId="0">
      <selection activeCell="L13" sqref="L13"/>
    </sheetView>
  </sheetViews>
  <sheetFormatPr baseColWidth="10" defaultColWidth="11.42578125" defaultRowHeight="13.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33" customWidth="1"/>
    <col min="5" max="5" width="13.7109375" style="45" hidden="1" customWidth="1"/>
    <col min="6" max="6" width="13.7109375" style="45" customWidth="1"/>
    <col min="7" max="9" width="10.7109375" style="2" customWidth="1"/>
    <col min="10" max="12" width="13.7109375" style="2" customWidth="1"/>
    <col min="13" max="16384" width="11.42578125" style="2"/>
  </cols>
  <sheetData>
    <row r="1" spans="1:12" s="31" customFormat="1" ht="36" customHeight="1">
      <c r="A1" s="279" t="s">
        <v>227</v>
      </c>
      <c r="B1" s="284"/>
      <c r="C1" s="284"/>
      <c r="D1" s="284"/>
      <c r="E1" s="284"/>
      <c r="F1" s="284"/>
      <c r="G1" s="284"/>
      <c r="H1" s="284"/>
      <c r="I1" s="284"/>
      <c r="J1" s="228"/>
      <c r="K1" s="228"/>
      <c r="L1" s="228"/>
    </row>
    <row r="2" spans="1:12" s="34" customFormat="1" ht="16.5">
      <c r="A2" s="32"/>
      <c r="B2" s="32"/>
      <c r="C2" s="32"/>
      <c r="D2" s="68"/>
      <c r="E2" s="33"/>
      <c r="F2" s="33"/>
      <c r="G2" s="32"/>
      <c r="H2" s="32"/>
      <c r="I2" s="32"/>
      <c r="J2" s="32"/>
      <c r="K2" s="32"/>
    </row>
    <row r="3" spans="1:12" s="34" customFormat="1" ht="16.5">
      <c r="A3" s="274" t="s">
        <v>233</v>
      </c>
      <c r="B3" s="274"/>
      <c r="C3" s="274"/>
      <c r="D3" s="274"/>
      <c r="E3" s="274"/>
      <c r="F3" s="274"/>
      <c r="G3" s="274"/>
      <c r="H3" s="274"/>
      <c r="I3" s="274"/>
      <c r="J3" s="229"/>
      <c r="K3" s="229"/>
      <c r="L3" s="229"/>
    </row>
    <row r="4" spans="1:12" s="151" customFormat="1" ht="15" customHeight="1">
      <c r="A4" s="274" t="s">
        <v>130</v>
      </c>
      <c r="B4" s="274"/>
      <c r="C4" s="274"/>
      <c r="D4" s="274"/>
      <c r="E4" s="274"/>
      <c r="F4" s="274"/>
      <c r="G4" s="274"/>
      <c r="H4" s="274"/>
      <c r="I4" s="274"/>
    </row>
    <row r="5" spans="1:12" s="36" customFormat="1" ht="15.75">
      <c r="A5" s="273" t="s">
        <v>43</v>
      </c>
      <c r="B5" s="273"/>
      <c r="C5" s="273"/>
      <c r="D5" s="273"/>
      <c r="E5" s="273"/>
      <c r="F5" s="273"/>
      <c r="G5" s="273"/>
      <c r="H5" s="273"/>
      <c r="I5" s="273"/>
      <c r="J5" s="151"/>
      <c r="K5" s="151"/>
      <c r="L5" s="151"/>
    </row>
    <row r="6" spans="1:12" s="36" customFormat="1" ht="15.7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4.25" thickBot="1">
      <c r="A7" s="1"/>
      <c r="B7" s="1"/>
      <c r="C7" s="1"/>
      <c r="D7" s="57"/>
      <c r="E7" s="23"/>
      <c r="F7" s="23"/>
      <c r="G7" s="1"/>
      <c r="H7" s="1"/>
      <c r="I7" s="1"/>
      <c r="J7" s="1"/>
      <c r="K7" s="1"/>
    </row>
    <row r="8" spans="1:12" s="12" customFormat="1" ht="12.75" customHeight="1">
      <c r="A8" s="157"/>
      <c r="B8" s="158"/>
      <c r="C8" s="158"/>
      <c r="D8" s="159"/>
      <c r="E8" s="159"/>
      <c r="F8" s="159"/>
      <c r="G8" s="122" t="s">
        <v>4</v>
      </c>
      <c r="H8" s="8" t="s">
        <v>0</v>
      </c>
      <c r="I8" s="9" t="s">
        <v>0</v>
      </c>
    </row>
    <row r="9" spans="1:12" s="12" customFormat="1" ht="12.75" customHeight="1">
      <c r="A9" s="165"/>
      <c r="B9" s="166"/>
      <c r="C9" s="166"/>
      <c r="D9" s="167"/>
      <c r="E9" s="167"/>
      <c r="F9" s="167"/>
      <c r="G9" s="126" t="s">
        <v>5</v>
      </c>
      <c r="H9" s="52">
        <v>2013</v>
      </c>
      <c r="I9" s="54">
        <v>2012</v>
      </c>
    </row>
    <row r="10" spans="1:12" ht="12.75" customHeight="1">
      <c r="A10" s="161"/>
      <c r="B10" s="162"/>
      <c r="C10" s="162"/>
      <c r="D10" s="7"/>
      <c r="E10" s="7"/>
      <c r="F10" s="7"/>
      <c r="G10" s="131"/>
      <c r="H10" s="89"/>
      <c r="I10" s="90"/>
    </row>
    <row r="11" spans="1:12" s="12" customFormat="1" ht="14.25" customHeight="1">
      <c r="A11" s="160"/>
      <c r="B11" s="14" t="s">
        <v>172</v>
      </c>
      <c r="C11" s="14"/>
      <c r="D11" s="38"/>
      <c r="E11" s="38"/>
      <c r="F11" s="38"/>
      <c r="G11" s="69"/>
      <c r="H11" s="199">
        <v>368352</v>
      </c>
      <c r="I11" s="106">
        <v>1285734</v>
      </c>
    </row>
    <row r="12" spans="1:12" ht="12.75" customHeight="1">
      <c r="A12" s="161"/>
      <c r="B12" s="18"/>
      <c r="C12" s="18"/>
      <c r="D12" s="7"/>
      <c r="E12" s="7"/>
      <c r="F12" s="7"/>
      <c r="G12" s="131"/>
      <c r="H12" s="89"/>
      <c r="I12" s="90"/>
    </row>
    <row r="13" spans="1:12" ht="12.75" customHeight="1">
      <c r="A13" s="161"/>
      <c r="B13" s="14" t="s">
        <v>126</v>
      </c>
      <c r="C13" s="14"/>
      <c r="D13" s="7"/>
      <c r="E13" s="7"/>
      <c r="F13" s="7"/>
      <c r="G13" s="69"/>
      <c r="H13" s="89"/>
      <c r="I13" s="90"/>
    </row>
    <row r="14" spans="1:12" ht="12.75" customHeight="1">
      <c r="A14" s="161"/>
      <c r="B14" s="14" t="s">
        <v>122</v>
      </c>
      <c r="C14" s="18"/>
      <c r="D14" s="7"/>
      <c r="E14" s="7"/>
      <c r="F14" s="7"/>
      <c r="G14" s="69"/>
      <c r="H14" s="89">
        <v>5017209</v>
      </c>
      <c r="I14" s="90">
        <v>11928204</v>
      </c>
    </row>
    <row r="15" spans="1:12" ht="12.75" customHeight="1">
      <c r="A15" s="161"/>
      <c r="B15" s="14" t="s">
        <v>123</v>
      </c>
      <c r="C15" s="18"/>
      <c r="D15" s="7"/>
      <c r="E15" s="7"/>
      <c r="F15" s="7"/>
      <c r="G15" s="69"/>
      <c r="H15" s="89">
        <v>-76364</v>
      </c>
      <c r="I15" s="90">
        <v>-4017428</v>
      </c>
    </row>
    <row r="16" spans="1:12" ht="12.75" customHeight="1">
      <c r="A16" s="161"/>
      <c r="B16" s="14" t="s">
        <v>124</v>
      </c>
      <c r="C16" s="14"/>
      <c r="D16" s="7"/>
      <c r="E16" s="7"/>
      <c r="F16" s="7"/>
      <c r="G16" s="69" t="s">
        <v>160</v>
      </c>
      <c r="H16" s="138">
        <f>+H14+H15</f>
        <v>4940845</v>
      </c>
      <c r="I16" s="139">
        <v>7910776</v>
      </c>
    </row>
    <row r="17" spans="1:12" ht="12.75" customHeight="1">
      <c r="A17" s="161"/>
      <c r="B17" s="18"/>
      <c r="C17" s="18"/>
      <c r="D17" s="7"/>
      <c r="E17" s="7"/>
      <c r="F17" s="7"/>
      <c r="G17" s="69"/>
      <c r="H17" s="89"/>
      <c r="I17" s="90"/>
    </row>
    <row r="18" spans="1:12" ht="12.75" customHeight="1">
      <c r="A18" s="161"/>
      <c r="B18" s="14" t="s">
        <v>127</v>
      </c>
      <c r="C18" s="14"/>
      <c r="D18" s="7"/>
      <c r="E18" s="7"/>
      <c r="F18" s="7"/>
      <c r="G18" s="69"/>
      <c r="H18" s="89"/>
      <c r="I18" s="90"/>
    </row>
    <row r="19" spans="1:12" ht="12.75" customHeight="1">
      <c r="A19" s="161"/>
      <c r="B19" s="14" t="s">
        <v>122</v>
      </c>
      <c r="C19" s="18"/>
      <c r="D19" s="7"/>
      <c r="E19" s="7"/>
      <c r="F19" s="7"/>
      <c r="G19" s="69"/>
      <c r="H19" s="89">
        <v>-2433092</v>
      </c>
      <c r="I19" s="90">
        <v>-2788236</v>
      </c>
    </row>
    <row r="20" spans="1:12" ht="12.75" customHeight="1">
      <c r="A20" s="161"/>
      <c r="B20" s="14" t="s">
        <v>125</v>
      </c>
      <c r="C20" s="18"/>
      <c r="D20" s="7"/>
      <c r="E20" s="7"/>
      <c r="F20" s="7"/>
      <c r="G20" s="69"/>
      <c r="H20" s="89">
        <v>654372</v>
      </c>
      <c r="I20" s="90">
        <v>737783</v>
      </c>
    </row>
    <row r="21" spans="1:12" ht="12.75" customHeight="1">
      <c r="A21" s="168"/>
      <c r="B21" s="170" t="s">
        <v>128</v>
      </c>
      <c r="C21" s="170"/>
      <c r="D21" s="169"/>
      <c r="E21" s="169"/>
      <c r="F21" s="169"/>
      <c r="G21" s="126" t="s">
        <v>160</v>
      </c>
      <c r="H21" s="138">
        <f>+H19+H20</f>
        <v>-1778720</v>
      </c>
      <c r="I21" s="139">
        <v>-2050453</v>
      </c>
    </row>
    <row r="22" spans="1:12" ht="12.75" customHeight="1">
      <c r="A22" s="168"/>
      <c r="B22" s="170" t="s">
        <v>63</v>
      </c>
      <c r="C22" s="170"/>
      <c r="D22" s="169"/>
      <c r="E22" s="169"/>
      <c r="F22" s="169"/>
      <c r="G22" s="126"/>
      <c r="H22" s="191">
        <f>+H16+H21+H11</f>
        <v>3530477</v>
      </c>
      <c r="I22" s="190">
        <v>7146057</v>
      </c>
    </row>
    <row r="23" spans="1:12" ht="12.75" customHeight="1">
      <c r="A23" s="161"/>
      <c r="B23" s="18" t="s">
        <v>176</v>
      </c>
      <c r="C23" s="18"/>
      <c r="D23" s="7"/>
      <c r="E23" s="7"/>
      <c r="F23" s="7"/>
      <c r="G23" s="131"/>
      <c r="H23" s="98">
        <v>3518763</v>
      </c>
      <c r="I23" s="116">
        <v>7176781</v>
      </c>
    </row>
    <row r="24" spans="1:12" ht="14.25" thickBot="1">
      <c r="A24" s="163"/>
      <c r="B24" s="56" t="s">
        <v>129</v>
      </c>
      <c r="C24" s="56"/>
      <c r="D24" s="164"/>
      <c r="E24" s="164"/>
      <c r="F24" s="164"/>
      <c r="G24" s="135"/>
      <c r="H24" s="173">
        <f>+H22-H23</f>
        <v>11714</v>
      </c>
      <c r="I24" s="186">
        <v>-30724</v>
      </c>
    </row>
    <row r="25" spans="1:12">
      <c r="A25" s="219"/>
      <c r="B25" s="18"/>
      <c r="C25" s="18"/>
      <c r="D25" s="7"/>
      <c r="E25" s="7"/>
      <c r="F25" s="7"/>
      <c r="G25" s="71"/>
      <c r="H25" s="39"/>
      <c r="I25" s="39"/>
    </row>
    <row r="26" spans="1:12">
      <c r="A26" s="73"/>
      <c r="D26" s="73"/>
      <c r="E26" s="21"/>
      <c r="F26" s="21"/>
      <c r="G26" s="1"/>
      <c r="H26" s="1"/>
      <c r="I26" s="1"/>
      <c r="J26" s="1"/>
      <c r="K26" s="1"/>
    </row>
    <row r="27" spans="1:12" s="36" customFormat="1" ht="31.15" customHeight="1">
      <c r="A27" s="44"/>
      <c r="B27" s="282" t="s">
        <v>237</v>
      </c>
      <c r="C27" s="282"/>
      <c r="D27" s="282"/>
      <c r="E27" s="282"/>
      <c r="F27" s="282"/>
      <c r="G27" s="282"/>
      <c r="H27" s="282"/>
      <c r="I27" s="282"/>
      <c r="J27" s="35"/>
      <c r="K27" s="35"/>
    </row>
    <row r="28" spans="1:12" ht="15.75">
      <c r="A28" s="216"/>
      <c r="B28" s="216"/>
      <c r="C28" s="216"/>
      <c r="D28" s="217"/>
      <c r="E28" s="218"/>
      <c r="F28" s="218"/>
      <c r="G28" s="7"/>
      <c r="H28" s="7"/>
      <c r="I28" s="7"/>
      <c r="J28" s="7"/>
      <c r="K28" s="7"/>
      <c r="L28" s="219"/>
    </row>
    <row r="29" spans="1:12" ht="15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</row>
    <row r="30" spans="1:12">
      <c r="A30" s="7"/>
      <c r="B30" s="7"/>
      <c r="C30" s="7"/>
      <c r="D30" s="162"/>
      <c r="E30" s="7"/>
      <c r="F30" s="7"/>
      <c r="G30" s="7"/>
      <c r="H30" s="7"/>
      <c r="I30" s="7"/>
      <c r="J30" s="7"/>
      <c r="K30" s="7"/>
      <c r="L30" s="7"/>
    </row>
    <row r="31" spans="1:12">
      <c r="A31" s="71"/>
      <c r="B31" s="71"/>
      <c r="C31" s="71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71"/>
      <c r="B32" s="71"/>
      <c r="C32" s="71"/>
      <c r="D32" s="10"/>
      <c r="E32" s="10"/>
      <c r="F32" s="10"/>
      <c r="G32" s="10"/>
      <c r="H32" s="10"/>
      <c r="I32" s="10"/>
      <c r="J32" s="10"/>
      <c r="K32" s="10"/>
      <c r="L32" s="10"/>
    </row>
    <row r="33" spans="1:12">
      <c r="A33" s="71"/>
      <c r="B33" s="71"/>
      <c r="C33" s="71"/>
      <c r="D33" s="10"/>
      <c r="E33" s="10"/>
      <c r="F33" s="10"/>
      <c r="G33" s="10"/>
      <c r="H33" s="10"/>
      <c r="I33" s="10"/>
      <c r="J33" s="10"/>
      <c r="K33" s="10"/>
      <c r="L33" s="10"/>
    </row>
    <row r="34" spans="1:12">
      <c r="A34" s="71"/>
      <c r="B34" s="71"/>
      <c r="C34" s="71"/>
      <c r="D34" s="10"/>
      <c r="E34" s="10"/>
      <c r="F34" s="10"/>
      <c r="G34" s="10"/>
      <c r="H34" s="10"/>
      <c r="I34" s="10"/>
      <c r="J34" s="10"/>
      <c r="K34" s="10"/>
      <c r="L34" s="10"/>
    </row>
    <row r="35" spans="1:12">
      <c r="A35" s="71"/>
      <c r="B35" s="71"/>
      <c r="C35" s="71"/>
      <c r="D35" s="220"/>
      <c r="E35" s="220"/>
      <c r="F35" s="220"/>
      <c r="G35" s="220"/>
      <c r="H35" s="220"/>
      <c r="I35" s="220"/>
      <c r="J35" s="220"/>
      <c r="K35" s="220"/>
      <c r="L35" s="220"/>
    </row>
    <row r="36" spans="1:1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>
      <c r="A37" s="14"/>
      <c r="B37" s="14"/>
      <c r="C37" s="14"/>
      <c r="D37" s="16"/>
      <c r="E37" s="10"/>
      <c r="F37" s="16"/>
      <c r="G37" s="16"/>
      <c r="H37" s="16"/>
      <c r="I37" s="16"/>
      <c r="J37" s="16"/>
      <c r="K37" s="16"/>
      <c r="L37" s="14"/>
    </row>
    <row r="38" spans="1:12">
      <c r="A38" s="18"/>
      <c r="B38" s="18"/>
      <c r="C38" s="18"/>
      <c r="D38" s="221"/>
      <c r="E38" s="221"/>
      <c r="F38" s="221"/>
      <c r="G38" s="221"/>
      <c r="H38" s="19"/>
      <c r="I38" s="19"/>
      <c r="J38" s="6"/>
      <c r="K38" s="39"/>
      <c r="L38" s="19"/>
    </row>
    <row r="39" spans="1:12">
      <c r="A39" s="18"/>
      <c r="B39" s="18"/>
      <c r="C39" s="18"/>
      <c r="D39" s="221"/>
      <c r="E39" s="221"/>
      <c r="F39" s="221"/>
      <c r="G39" s="221"/>
      <c r="H39" s="221"/>
      <c r="I39" s="221"/>
      <c r="J39" s="221"/>
      <c r="K39" s="6"/>
      <c r="L39" s="39"/>
    </row>
    <row r="40" spans="1:12">
      <c r="A40" s="18"/>
      <c r="B40" s="18"/>
      <c r="C40" s="18"/>
      <c r="D40" s="221"/>
      <c r="E40" s="221"/>
      <c r="F40" s="221"/>
      <c r="G40" s="221"/>
      <c r="H40" s="221"/>
      <c r="I40" s="19"/>
      <c r="J40" s="221"/>
      <c r="K40" s="19"/>
      <c r="L40" s="19"/>
    </row>
    <row r="41" spans="1:12">
      <c r="A41" s="18"/>
      <c r="B41" s="18"/>
      <c r="C41" s="18"/>
      <c r="D41" s="221"/>
      <c r="E41" s="221"/>
      <c r="F41" s="221"/>
      <c r="G41" s="19"/>
      <c r="H41" s="221"/>
      <c r="I41" s="19"/>
      <c r="J41" s="39"/>
      <c r="K41" s="221"/>
      <c r="L41" s="19"/>
    </row>
    <row r="42" spans="1:12">
      <c r="A42" s="18"/>
      <c r="B42" s="18"/>
      <c r="C42" s="18"/>
      <c r="D42" s="221"/>
      <c r="E42" s="221"/>
      <c r="F42" s="19"/>
      <c r="G42" s="19"/>
      <c r="H42" s="19"/>
      <c r="I42" s="222"/>
      <c r="J42" s="221"/>
      <c r="K42" s="221"/>
      <c r="L42" s="223"/>
    </row>
    <row r="43" spans="1:12">
      <c r="A43" s="18"/>
      <c r="B43" s="18"/>
      <c r="C43" s="18"/>
      <c r="D43" s="221"/>
      <c r="E43" s="221"/>
      <c r="F43" s="19"/>
      <c r="G43" s="19"/>
      <c r="H43" s="19"/>
      <c r="I43" s="222"/>
      <c r="J43" s="222"/>
      <c r="K43" s="222"/>
      <c r="L43" s="223"/>
    </row>
    <row r="44" spans="1:12">
      <c r="A44" s="18"/>
      <c r="B44" s="18"/>
      <c r="C44" s="18"/>
      <c r="D44" s="221"/>
      <c r="E44" s="221"/>
      <c r="F44" s="19"/>
      <c r="G44" s="19"/>
      <c r="H44" s="19"/>
      <c r="I44" s="19"/>
      <c r="J44" s="221"/>
      <c r="K44" s="221"/>
      <c r="L44" s="19"/>
    </row>
    <row r="45" spans="1:12">
      <c r="A45" s="14"/>
      <c r="B45" s="14"/>
      <c r="C45" s="14"/>
      <c r="D45" s="40"/>
      <c r="E45" s="40"/>
      <c r="F45" s="40"/>
      <c r="G45" s="40"/>
      <c r="H45" s="40"/>
      <c r="I45" s="40"/>
      <c r="J45" s="40"/>
      <c r="K45" s="40"/>
      <c r="L45" s="40"/>
    </row>
    <row r="46" spans="1:12">
      <c r="A46" s="18"/>
      <c r="B46" s="18"/>
      <c r="C46" s="18"/>
      <c r="D46" s="222"/>
      <c r="E46" s="222"/>
      <c r="F46" s="222"/>
      <c r="G46" s="222"/>
      <c r="H46" s="224"/>
      <c r="I46" s="224"/>
      <c r="J46" s="225"/>
      <c r="K46" s="224"/>
      <c r="L46" s="224"/>
    </row>
    <row r="47" spans="1:12">
      <c r="A47" s="18"/>
      <c r="B47" s="18"/>
      <c r="C47" s="18"/>
      <c r="D47" s="224"/>
      <c r="E47" s="224"/>
      <c r="F47" s="224"/>
      <c r="G47" s="224"/>
      <c r="H47" s="224"/>
      <c r="I47" s="224"/>
      <c r="J47" s="225"/>
      <c r="K47" s="225"/>
      <c r="L47" s="226"/>
    </row>
    <row r="48" spans="1:12">
      <c r="A48" s="18"/>
      <c r="B48" s="18"/>
      <c r="C48" s="71"/>
      <c r="D48" s="222"/>
      <c r="E48" s="222"/>
      <c r="F48" s="222"/>
      <c r="G48" s="222"/>
      <c r="H48" s="222"/>
      <c r="I48" s="222"/>
      <c r="J48" s="222"/>
      <c r="K48" s="227"/>
      <c r="L48" s="227"/>
    </row>
    <row r="49" spans="1:12">
      <c r="A49" s="18"/>
      <c r="B49" s="18"/>
      <c r="C49" s="71"/>
      <c r="D49" s="222"/>
      <c r="E49" s="222"/>
      <c r="F49" s="222"/>
      <c r="G49" s="222"/>
      <c r="H49" s="222"/>
      <c r="I49" s="222"/>
      <c r="J49" s="222"/>
      <c r="K49" s="225"/>
      <c r="L49" s="224"/>
    </row>
    <row r="50" spans="1:12">
      <c r="A50" s="18"/>
      <c r="B50" s="18"/>
      <c r="C50" s="18"/>
      <c r="D50" s="224"/>
      <c r="E50" s="224"/>
      <c r="F50" s="224"/>
      <c r="G50" s="224"/>
      <c r="H50" s="224"/>
      <c r="I50" s="222"/>
      <c r="J50" s="222"/>
      <c r="K50" s="225"/>
      <c r="L50" s="226"/>
    </row>
    <row r="51" spans="1:12">
      <c r="A51" s="18"/>
      <c r="B51" s="18"/>
      <c r="C51" s="18"/>
      <c r="D51" s="222"/>
      <c r="E51" s="224"/>
      <c r="F51" s="224"/>
      <c r="G51" s="224"/>
      <c r="H51" s="224"/>
      <c r="I51" s="222"/>
      <c r="J51" s="222"/>
      <c r="K51" s="222"/>
      <c r="L51" s="223"/>
    </row>
    <row r="52" spans="1:12">
      <c r="A52" s="18"/>
      <c r="B52" s="18"/>
      <c r="C52" s="18"/>
      <c r="D52" s="222"/>
      <c r="E52" s="222"/>
      <c r="F52" s="222"/>
      <c r="G52" s="224"/>
      <c r="H52" s="222"/>
      <c r="I52" s="224"/>
      <c r="J52" s="227"/>
      <c r="K52" s="222"/>
      <c r="L52" s="223"/>
    </row>
    <row r="53" spans="1:12">
      <c r="A53" s="14"/>
      <c r="B53" s="14"/>
      <c r="C53" s="14"/>
      <c r="D53" s="40"/>
      <c r="E53" s="40"/>
      <c r="F53" s="40"/>
      <c r="G53" s="40"/>
      <c r="H53" s="40"/>
      <c r="I53" s="40"/>
      <c r="J53" s="40"/>
      <c r="K53" s="40"/>
      <c r="L53" s="40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13"/>
    </row>
    <row r="55" spans="1:12" ht="15" customHeight="1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</row>
    <row r="56" spans="1:12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</row>
    <row r="58" spans="1:12">
      <c r="D58" s="171"/>
    </row>
    <row r="62" spans="1:12">
      <c r="D62" s="178"/>
      <c r="E62" s="178"/>
      <c r="F62" s="178"/>
      <c r="G62" s="178"/>
      <c r="H62" s="178"/>
      <c r="I62" s="178"/>
      <c r="J62" s="178"/>
      <c r="K62" s="178"/>
      <c r="L62" s="178"/>
    </row>
    <row r="68" spans="10:10">
      <c r="J68" s="2">
        <v>0</v>
      </c>
    </row>
  </sheetData>
  <mergeCells count="7">
    <mergeCell ref="A5:I5"/>
    <mergeCell ref="A55:L56"/>
    <mergeCell ref="B27:I27"/>
    <mergeCell ref="A29:L29"/>
    <mergeCell ref="A1:I1"/>
    <mergeCell ref="A3:I3"/>
    <mergeCell ref="A4:I4"/>
  </mergeCells>
  <phoneticPr fontId="0" type="noConversion"/>
  <printOptions horizontalCentered="1"/>
  <pageMargins left="0" right="0" top="1.7716535433070868" bottom="0" header="0" footer="0.39370078740157483"/>
  <pageSetup paperSize="9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opLeftCell="A4" zoomScaleNormal="100" zoomScaleSheetLayoutView="100" workbookViewId="0">
      <selection activeCell="A16" sqref="A16"/>
    </sheetView>
  </sheetViews>
  <sheetFormatPr baseColWidth="10" defaultColWidth="11.42578125" defaultRowHeight="13.5"/>
  <cols>
    <col min="1" max="1" width="0.85546875" style="2" customWidth="1"/>
    <col min="2" max="2" width="45" style="2" bestFit="1" customWidth="1"/>
    <col min="3" max="3" width="10.7109375" style="2" customWidth="1"/>
    <col min="4" max="4" width="10.7109375" style="133" customWidth="1"/>
    <col min="5" max="5" width="11.42578125" style="45" hidden="1" customWidth="1"/>
    <col min="6" max="6" width="11.42578125" style="45" bestFit="1" customWidth="1"/>
    <col min="7" max="7" width="13.5703125" style="2" bestFit="1" customWidth="1"/>
    <col min="8" max="9" width="10.7109375" style="2" customWidth="1"/>
    <col min="10" max="10" width="11.42578125" style="2" bestFit="1" customWidth="1"/>
    <col min="11" max="11" width="12.85546875" style="2" bestFit="1" customWidth="1"/>
    <col min="12" max="12" width="10.7109375" style="2" customWidth="1"/>
    <col min="13" max="13" width="11.7109375" style="2" bestFit="1" customWidth="1"/>
    <col min="14" max="16384" width="11.42578125" style="2"/>
  </cols>
  <sheetData>
    <row r="1" spans="1:13" s="31" customFormat="1" ht="35.25" customHeight="1">
      <c r="A1" s="279" t="s">
        <v>228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s="34" customFormat="1" ht="16.5">
      <c r="A2" s="32"/>
      <c r="B2" s="32"/>
      <c r="C2" s="32"/>
      <c r="D2" s="68"/>
      <c r="E2" s="33"/>
      <c r="F2" s="33"/>
      <c r="G2" s="32"/>
      <c r="H2" s="32"/>
      <c r="I2" s="32"/>
      <c r="J2" s="32"/>
      <c r="K2" s="32"/>
      <c r="L2" s="32"/>
    </row>
    <row r="3" spans="1:13" s="34" customFormat="1" ht="16.5">
      <c r="A3" s="274" t="s">
        <v>233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ht="15">
      <c r="A4" s="274" t="s">
        <v>131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</row>
    <row r="5" spans="1:13" ht="13.5" customHeight="1">
      <c r="A5" s="273" t="s">
        <v>43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spans="1:13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</row>
    <row r="7" spans="1:13" ht="14.25" thickBot="1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20"/>
      <c r="B8" s="121"/>
      <c r="C8" s="180"/>
      <c r="D8" s="8"/>
      <c r="E8" s="8"/>
      <c r="F8" s="8"/>
      <c r="G8" s="8"/>
      <c r="H8" s="8"/>
      <c r="I8" s="8" t="s">
        <v>37</v>
      </c>
      <c r="J8" s="8"/>
      <c r="K8" s="8"/>
      <c r="L8" s="8"/>
      <c r="M8" s="9"/>
    </row>
    <row r="9" spans="1:13">
      <c r="A9" s="123"/>
      <c r="B9" s="71"/>
      <c r="C9" s="69"/>
      <c r="D9" s="58"/>
      <c r="E9" s="58"/>
      <c r="F9" s="58"/>
      <c r="G9" s="58" t="s">
        <v>132</v>
      </c>
      <c r="H9" s="58" t="s">
        <v>132</v>
      </c>
      <c r="I9" s="58" t="s">
        <v>219</v>
      </c>
      <c r="J9" s="58"/>
      <c r="K9" s="58" t="s">
        <v>133</v>
      </c>
      <c r="L9" s="58"/>
      <c r="M9" s="179"/>
    </row>
    <row r="10" spans="1:13">
      <c r="A10" s="123"/>
      <c r="B10" s="71"/>
      <c r="C10" s="69"/>
      <c r="D10" s="58"/>
      <c r="E10" s="58"/>
      <c r="F10" s="58" t="s">
        <v>132</v>
      </c>
      <c r="G10" s="58" t="s">
        <v>214</v>
      </c>
      <c r="H10" s="58" t="s">
        <v>214</v>
      </c>
      <c r="I10" s="58" t="s">
        <v>220</v>
      </c>
      <c r="J10" s="58" t="s">
        <v>65</v>
      </c>
      <c r="K10" s="58" t="s">
        <v>222</v>
      </c>
      <c r="L10" s="58"/>
      <c r="M10" s="179" t="s">
        <v>65</v>
      </c>
    </row>
    <row r="11" spans="1:13">
      <c r="A11" s="123"/>
      <c r="B11" s="71"/>
      <c r="C11" s="69" t="s">
        <v>4</v>
      </c>
      <c r="D11" s="58" t="s">
        <v>191</v>
      </c>
      <c r="E11" s="58" t="s">
        <v>36</v>
      </c>
      <c r="F11" s="58" t="s">
        <v>212</v>
      </c>
      <c r="G11" s="187" t="s">
        <v>215</v>
      </c>
      <c r="H11" s="58" t="s">
        <v>217</v>
      </c>
      <c r="I11" s="58" t="s">
        <v>212</v>
      </c>
      <c r="J11" s="58" t="s">
        <v>171</v>
      </c>
      <c r="K11" s="58" t="s">
        <v>223</v>
      </c>
      <c r="L11" s="58" t="s">
        <v>134</v>
      </c>
      <c r="M11" s="179" t="s">
        <v>135</v>
      </c>
    </row>
    <row r="12" spans="1:13">
      <c r="A12" s="124"/>
      <c r="B12" s="125"/>
      <c r="C12" s="126" t="s">
        <v>5</v>
      </c>
      <c r="D12" s="52" t="s">
        <v>211</v>
      </c>
      <c r="E12" s="52" t="s">
        <v>175</v>
      </c>
      <c r="F12" s="52" t="s">
        <v>213</v>
      </c>
      <c r="G12" s="52" t="s">
        <v>216</v>
      </c>
      <c r="H12" s="52" t="s">
        <v>218</v>
      </c>
      <c r="I12" s="52" t="s">
        <v>213</v>
      </c>
      <c r="J12" s="52" t="s">
        <v>221</v>
      </c>
      <c r="K12" s="52" t="s">
        <v>224</v>
      </c>
      <c r="L12" s="52" t="s">
        <v>225</v>
      </c>
      <c r="M12" s="54" t="s">
        <v>136</v>
      </c>
    </row>
    <row r="13" spans="1:13">
      <c r="A13" s="96"/>
      <c r="B13" s="18"/>
      <c r="C13" s="105"/>
      <c r="D13" s="105"/>
      <c r="E13" s="87"/>
      <c r="F13" s="87"/>
      <c r="G13" s="87"/>
      <c r="H13" s="87"/>
      <c r="I13" s="87"/>
      <c r="J13" s="87"/>
      <c r="K13" s="87"/>
      <c r="L13" s="87"/>
      <c r="M13" s="86"/>
    </row>
    <row r="14" spans="1:13">
      <c r="A14" s="101"/>
      <c r="B14" s="14" t="s">
        <v>137</v>
      </c>
      <c r="C14" s="104"/>
      <c r="D14" s="191">
        <v>601012</v>
      </c>
      <c r="E14" s="191">
        <v>215701229</v>
      </c>
      <c r="F14" s="191">
        <v>215701229</v>
      </c>
      <c r="G14" s="191">
        <v>-68658321.828999996</v>
      </c>
      <c r="H14" s="191">
        <v>13992585</v>
      </c>
      <c r="I14" s="191">
        <v>955004</v>
      </c>
      <c r="J14" s="191">
        <v>162591508</v>
      </c>
      <c r="K14" s="191">
        <v>119996288</v>
      </c>
      <c r="L14" s="191">
        <v>2749712</v>
      </c>
      <c r="M14" s="190">
        <v>285337508</v>
      </c>
    </row>
    <row r="15" spans="1:13">
      <c r="A15" s="101"/>
      <c r="B15" s="18" t="s">
        <v>64</v>
      </c>
      <c r="C15" s="105"/>
      <c r="D15" s="74" t="s">
        <v>56</v>
      </c>
      <c r="E15" s="74">
        <v>0</v>
      </c>
      <c r="F15" s="74" t="s">
        <v>56</v>
      </c>
      <c r="G15" s="74" t="s">
        <v>56</v>
      </c>
      <c r="H15" s="74" t="s">
        <v>56</v>
      </c>
      <c r="I15" s="89">
        <v>1316458</v>
      </c>
      <c r="J15" s="89">
        <v>1316458</v>
      </c>
      <c r="K15" s="84">
        <v>5860323</v>
      </c>
      <c r="L15" s="89">
        <v>-30724</v>
      </c>
      <c r="M15" s="90">
        <v>7146057</v>
      </c>
    </row>
    <row r="16" spans="1:13">
      <c r="A16" s="101"/>
      <c r="B16" s="18" t="s">
        <v>197</v>
      </c>
      <c r="C16" s="105"/>
      <c r="D16" s="89"/>
      <c r="E16" s="89"/>
      <c r="F16" s="89"/>
      <c r="G16" s="89"/>
      <c r="H16" s="89"/>
      <c r="I16" s="89"/>
      <c r="J16" s="89"/>
      <c r="K16" s="84"/>
      <c r="L16" s="84"/>
      <c r="M16" s="53"/>
    </row>
    <row r="17" spans="1:13">
      <c r="A17" s="101"/>
      <c r="B17" s="18" t="s">
        <v>178</v>
      </c>
      <c r="C17" s="69" t="s">
        <v>161</v>
      </c>
      <c r="D17" s="74" t="s">
        <v>56</v>
      </c>
      <c r="E17" s="74">
        <v>0</v>
      </c>
      <c r="F17" s="74" t="s">
        <v>56</v>
      </c>
      <c r="G17" s="74" t="s">
        <v>56</v>
      </c>
      <c r="H17" s="74" t="s">
        <v>56</v>
      </c>
      <c r="I17" s="74" t="s">
        <v>56</v>
      </c>
      <c r="J17" s="74" t="s">
        <v>56</v>
      </c>
      <c r="K17" s="74" t="s">
        <v>56</v>
      </c>
      <c r="L17" s="137">
        <v>-120962</v>
      </c>
      <c r="M17" s="136">
        <v>-120962</v>
      </c>
    </row>
    <row r="18" spans="1:13">
      <c r="A18" s="101"/>
      <c r="B18" s="18" t="s">
        <v>177</v>
      </c>
      <c r="C18" s="69" t="s">
        <v>161</v>
      </c>
      <c r="D18" s="74" t="s">
        <v>56</v>
      </c>
      <c r="E18" s="74">
        <v>0</v>
      </c>
      <c r="F18" s="74" t="s">
        <v>56</v>
      </c>
      <c r="G18" s="74" t="s">
        <v>56</v>
      </c>
      <c r="H18" s="74" t="s">
        <v>56</v>
      </c>
      <c r="I18" s="74" t="s">
        <v>56</v>
      </c>
      <c r="J18" s="74" t="s">
        <v>56</v>
      </c>
      <c r="K18" s="74" t="s">
        <v>56</v>
      </c>
      <c r="L18" s="84">
        <v>451874</v>
      </c>
      <c r="M18" s="90">
        <v>451874</v>
      </c>
    </row>
    <row r="19" spans="1:13">
      <c r="A19" s="101"/>
      <c r="B19" s="18" t="s">
        <v>198</v>
      </c>
      <c r="C19" s="105"/>
      <c r="D19" s="89"/>
      <c r="E19" s="89"/>
      <c r="F19" s="89"/>
      <c r="G19" s="89"/>
      <c r="H19" s="89"/>
      <c r="I19" s="89"/>
      <c r="J19" s="74"/>
      <c r="K19" s="74"/>
      <c r="L19" s="84"/>
      <c r="M19" s="53"/>
    </row>
    <row r="20" spans="1:13">
      <c r="A20" s="101"/>
      <c r="B20" s="18" t="s">
        <v>173</v>
      </c>
      <c r="C20" s="105"/>
      <c r="D20" s="74" t="s">
        <v>56</v>
      </c>
      <c r="E20" s="89"/>
      <c r="F20" s="89">
        <v>1770002</v>
      </c>
      <c r="G20" s="89">
        <v>-1429789</v>
      </c>
      <c r="H20" s="89">
        <v>614791</v>
      </c>
      <c r="I20" s="89">
        <v>-955004</v>
      </c>
      <c r="J20" s="74" t="s">
        <v>56</v>
      </c>
      <c r="K20" s="74" t="s">
        <v>56</v>
      </c>
      <c r="L20" s="74" t="s">
        <v>56</v>
      </c>
      <c r="M20" s="179" t="s">
        <v>56</v>
      </c>
    </row>
    <row r="21" spans="1:13">
      <c r="A21" s="101"/>
      <c r="B21" s="18" t="s">
        <v>174</v>
      </c>
      <c r="C21" s="105"/>
      <c r="D21" s="232" t="s">
        <v>56</v>
      </c>
      <c r="E21" s="232">
        <v>0</v>
      </c>
      <c r="F21" s="232" t="s">
        <v>56</v>
      </c>
      <c r="G21" s="233">
        <v>-153254</v>
      </c>
      <c r="H21" s="233">
        <v>-1724643</v>
      </c>
      <c r="I21" s="232" t="s">
        <v>56</v>
      </c>
      <c r="J21" s="233">
        <v>-1877897</v>
      </c>
      <c r="K21" s="234">
        <v>1877897</v>
      </c>
      <c r="L21" s="232" t="s">
        <v>56</v>
      </c>
      <c r="M21" s="179" t="s">
        <v>56</v>
      </c>
    </row>
    <row r="22" spans="1:13">
      <c r="A22" s="101"/>
      <c r="B22" s="14" t="s">
        <v>138</v>
      </c>
      <c r="C22" s="104"/>
      <c r="D22" s="138">
        <v>601012</v>
      </c>
      <c r="E22" s="138">
        <v>0</v>
      </c>
      <c r="F22" s="138">
        <v>217471231</v>
      </c>
      <c r="G22" s="138">
        <v>-70241364.828999996</v>
      </c>
      <c r="H22" s="138">
        <v>12882733</v>
      </c>
      <c r="I22" s="138">
        <v>1316458</v>
      </c>
      <c r="J22" s="138">
        <v>162030069</v>
      </c>
      <c r="K22" s="138">
        <v>127734508</v>
      </c>
      <c r="L22" s="138">
        <v>3049900</v>
      </c>
      <c r="M22" s="139">
        <v>292814477</v>
      </c>
    </row>
    <row r="23" spans="1:13">
      <c r="A23" s="101"/>
      <c r="B23" s="18" t="s">
        <v>64</v>
      </c>
      <c r="C23" s="105"/>
      <c r="D23" s="177" t="s">
        <v>56</v>
      </c>
      <c r="E23" s="177"/>
      <c r="F23" s="177" t="s">
        <v>56</v>
      </c>
      <c r="G23" s="177" t="s">
        <v>56</v>
      </c>
      <c r="H23" s="177" t="s">
        <v>56</v>
      </c>
      <c r="I23" s="175">
        <v>356638</v>
      </c>
      <c r="J23" s="175">
        <v>356638</v>
      </c>
      <c r="K23" s="176">
        <v>3162125</v>
      </c>
      <c r="L23" s="175">
        <v>11714</v>
      </c>
      <c r="M23" s="249">
        <f>+SUM(J23:L23)</f>
        <v>3530477</v>
      </c>
    </row>
    <row r="24" spans="1:13">
      <c r="A24" s="101"/>
      <c r="B24" s="18" t="s">
        <v>199</v>
      </c>
      <c r="C24" s="105"/>
      <c r="D24" s="175"/>
      <c r="E24" s="175"/>
      <c r="F24" s="175"/>
      <c r="G24" s="175"/>
      <c r="H24" s="175"/>
      <c r="I24" s="175"/>
      <c r="J24" s="175"/>
      <c r="K24" s="176"/>
      <c r="L24" s="176"/>
      <c r="M24" s="251"/>
    </row>
    <row r="25" spans="1:13">
      <c r="A25" s="101"/>
      <c r="B25" s="18" t="s">
        <v>178</v>
      </c>
      <c r="C25" s="69" t="s">
        <v>161</v>
      </c>
      <c r="D25" s="177" t="s">
        <v>56</v>
      </c>
      <c r="E25" s="177"/>
      <c r="F25" s="177" t="s">
        <v>56</v>
      </c>
      <c r="G25" s="177" t="s">
        <v>56</v>
      </c>
      <c r="H25" s="177" t="s">
        <v>56</v>
      </c>
      <c r="I25" s="177" t="s">
        <v>56</v>
      </c>
      <c r="J25" s="177" t="s">
        <v>56</v>
      </c>
      <c r="K25" s="177" t="s">
        <v>56</v>
      </c>
      <c r="L25" s="184">
        <v>-95284</v>
      </c>
      <c r="M25" s="249">
        <f>+SUM(J25:L25)</f>
        <v>-95284</v>
      </c>
    </row>
    <row r="26" spans="1:13">
      <c r="A26" s="101"/>
      <c r="B26" s="18" t="s">
        <v>198</v>
      </c>
      <c r="C26" s="87"/>
      <c r="D26" s="175"/>
      <c r="E26" s="175"/>
      <c r="F26" s="175"/>
      <c r="G26" s="175"/>
      <c r="H26" s="175"/>
      <c r="I26" s="175"/>
      <c r="J26" s="177"/>
      <c r="K26" s="177"/>
      <c r="L26" s="176"/>
      <c r="M26" s="251"/>
    </row>
    <row r="27" spans="1:13">
      <c r="A27" s="101"/>
      <c r="B27" s="18" t="s">
        <v>173</v>
      </c>
      <c r="C27" s="105"/>
      <c r="D27" s="177" t="s">
        <v>56</v>
      </c>
      <c r="E27" s="175"/>
      <c r="F27" s="184">
        <v>1428972</v>
      </c>
      <c r="G27" s="175">
        <v>-614154</v>
      </c>
      <c r="H27" s="175">
        <v>501640</v>
      </c>
      <c r="I27" s="175">
        <v>-1316458</v>
      </c>
      <c r="J27" s="177" t="s">
        <v>56</v>
      </c>
      <c r="K27" s="177" t="s">
        <v>56</v>
      </c>
      <c r="L27" s="177" t="s">
        <v>56</v>
      </c>
      <c r="M27" s="251">
        <f>+SUM(J27:L27)</f>
        <v>0</v>
      </c>
    </row>
    <row r="28" spans="1:13">
      <c r="A28" s="101"/>
      <c r="B28" s="18" t="s">
        <v>174</v>
      </c>
      <c r="C28" s="105"/>
      <c r="D28" s="181" t="s">
        <v>56</v>
      </c>
      <c r="E28" s="181"/>
      <c r="F28" s="183">
        <v>182651</v>
      </c>
      <c r="G28" s="182">
        <v>-442</v>
      </c>
      <c r="H28" s="182">
        <v>-182651</v>
      </c>
      <c r="I28" s="181" t="s">
        <v>56</v>
      </c>
      <c r="J28" s="182">
        <v>-442</v>
      </c>
      <c r="K28" s="183">
        <v>-418598</v>
      </c>
      <c r="L28" s="183">
        <v>418598</v>
      </c>
      <c r="M28" s="250">
        <f>+SUM(J28:L28)</f>
        <v>-442</v>
      </c>
    </row>
    <row r="29" spans="1:13" ht="14.25" thickBot="1">
      <c r="A29" s="230"/>
      <c r="B29" s="149" t="s">
        <v>226</v>
      </c>
      <c r="C29" s="231"/>
      <c r="D29" s="172">
        <f>+SUM(D22:D28)</f>
        <v>601012</v>
      </c>
      <c r="E29" s="172">
        <f t="shared" ref="E29:M29" si="0">+SUM(E22:E28)</f>
        <v>0</v>
      </c>
      <c r="F29" s="172">
        <f t="shared" si="0"/>
        <v>219082854</v>
      </c>
      <c r="G29" s="172">
        <f t="shared" si="0"/>
        <v>-70855960.828999996</v>
      </c>
      <c r="H29" s="172">
        <f t="shared" si="0"/>
        <v>13201722</v>
      </c>
      <c r="I29" s="172">
        <f t="shared" si="0"/>
        <v>356638</v>
      </c>
      <c r="J29" s="172">
        <f t="shared" si="0"/>
        <v>162386265</v>
      </c>
      <c r="K29" s="172">
        <f t="shared" si="0"/>
        <v>130478035</v>
      </c>
      <c r="L29" s="172">
        <f t="shared" si="0"/>
        <v>3384928</v>
      </c>
      <c r="M29" s="235">
        <f t="shared" si="0"/>
        <v>296249228</v>
      </c>
    </row>
    <row r="30" spans="1:13">
      <c r="A30" s="14"/>
      <c r="B30" s="14"/>
      <c r="C30" s="14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3"/>
    </row>
    <row r="32" spans="1:13" ht="15" customHeight="1">
      <c r="A32" s="280" t="s">
        <v>234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</row>
    <row r="33" spans="1:13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</row>
    <row r="35" spans="1:13">
      <c r="D35" s="171"/>
    </row>
    <row r="39" spans="1:13"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5" spans="1:13">
      <c r="K45" s="2">
        <v>0</v>
      </c>
    </row>
  </sheetData>
  <mergeCells count="5">
    <mergeCell ref="A32:M33"/>
    <mergeCell ref="A5:M5"/>
    <mergeCell ref="A1:M1"/>
    <mergeCell ref="A3:M3"/>
    <mergeCell ref="A4:M4"/>
  </mergeCells>
  <printOptions horizontalCentered="1"/>
  <pageMargins left="0" right="0" top="1.7716535433070868" bottom="0" header="0" footer="0.39370078740157483"/>
  <pageSetup paperSize="9" scale="92" firstPageNumber="4" orientation="landscape" useFirstPageNumber="1" r:id="rId1"/>
  <headerFooter alignWithMargins="0">
    <oddFooter>&amp;R&amp;"Arial,Negrita"&amp;9 4</oddFooter>
  </headerFooter>
  <ignoredErrors>
    <ignoredError sqref="G29:H29 J29:K29 M23 M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topLeftCell="A27" zoomScaleNormal="100" zoomScaleSheetLayoutView="90" workbookViewId="0">
      <selection activeCell="B46" sqref="B46"/>
    </sheetView>
  </sheetViews>
  <sheetFormatPr baseColWidth="10" defaultColWidth="11.42578125" defaultRowHeight="12.75"/>
  <cols>
    <col min="1" max="1" width="0.85546875" style="1" customWidth="1"/>
    <col min="2" max="2" width="69.5703125" style="1" customWidth="1"/>
    <col min="3" max="3" width="11.7109375" style="60" bestFit="1" customWidth="1"/>
    <col min="4" max="4" width="11" style="1" customWidth="1"/>
    <col min="5" max="5" width="11" style="1" bestFit="1" customWidth="1"/>
    <col min="6" max="6" width="11" style="1" customWidth="1"/>
    <col min="7" max="16384" width="11.42578125" style="1"/>
  </cols>
  <sheetData>
    <row r="1" spans="1:6" s="140" customFormat="1" ht="42" customHeight="1">
      <c r="A1" s="268"/>
      <c r="B1" s="279" t="s">
        <v>229</v>
      </c>
      <c r="C1" s="279"/>
      <c r="D1" s="279"/>
      <c r="E1" s="279"/>
      <c r="F1" s="75"/>
    </row>
    <row r="2" spans="1:6" s="32" customFormat="1" ht="15.75">
      <c r="C2" s="68"/>
    </row>
    <row r="3" spans="1:6" s="32" customFormat="1" ht="15.75">
      <c r="A3" s="229"/>
      <c r="B3" s="274" t="s">
        <v>235</v>
      </c>
      <c r="C3" s="274"/>
      <c r="D3" s="274"/>
      <c r="E3" s="274"/>
    </row>
    <row r="4" spans="1:6" s="35" customFormat="1" ht="15">
      <c r="A4" s="151"/>
      <c r="B4" s="273" t="s">
        <v>43</v>
      </c>
      <c r="C4" s="273"/>
      <c r="D4" s="273"/>
      <c r="E4" s="273"/>
    </row>
    <row r="5" spans="1:6" s="35" customFormat="1" ht="15">
      <c r="A5" s="128"/>
      <c r="B5" s="128"/>
      <c r="C5" s="128"/>
      <c r="D5" s="128"/>
      <c r="E5" s="128"/>
    </row>
    <row r="6" spans="1:6" ht="13.5" thickBot="1"/>
    <row r="7" spans="1:6" s="11" customFormat="1" ht="12.75" customHeight="1">
      <c r="A7" s="93"/>
      <c r="B7" s="134"/>
      <c r="C7" s="122" t="s">
        <v>4</v>
      </c>
      <c r="D7" s="8" t="s">
        <v>0</v>
      </c>
      <c r="E7" s="253" t="s">
        <v>0</v>
      </c>
    </row>
    <row r="8" spans="1:6" s="11" customFormat="1" ht="12.75" customHeight="1">
      <c r="A8" s="95"/>
      <c r="B8" s="125"/>
      <c r="C8" s="126" t="s">
        <v>5</v>
      </c>
      <c r="D8" s="52">
        <v>2013</v>
      </c>
      <c r="E8" s="254">
        <v>2012</v>
      </c>
    </row>
    <row r="9" spans="1:6" ht="12.75" customHeight="1">
      <c r="A9" s="96"/>
      <c r="B9" s="18"/>
      <c r="C9" s="69"/>
      <c r="D9" s="98"/>
      <c r="E9" s="255"/>
    </row>
    <row r="10" spans="1:6" s="11" customFormat="1" ht="12.75" customHeight="1">
      <c r="A10" s="101"/>
      <c r="B10" s="14" t="s">
        <v>66</v>
      </c>
      <c r="C10" s="69"/>
      <c r="D10" s="191">
        <f>+D11+D12+D23+D30</f>
        <v>-3116298</v>
      </c>
      <c r="E10" s="256">
        <v>7805123.8151333304</v>
      </c>
    </row>
    <row r="11" spans="1:6" ht="12.75" customHeight="1">
      <c r="A11" s="96"/>
      <c r="B11" s="14" t="s">
        <v>38</v>
      </c>
      <c r="C11" s="69"/>
      <c r="D11" s="188">
        <v>-963550</v>
      </c>
      <c r="E11" s="257">
        <v>1831254</v>
      </c>
    </row>
    <row r="12" spans="1:6" ht="12.75" customHeight="1">
      <c r="A12" s="96"/>
      <c r="B12" s="14" t="s">
        <v>139</v>
      </c>
      <c r="C12" s="69"/>
      <c r="D12" s="104">
        <f>+SUM(D13:D22)</f>
        <v>22616373</v>
      </c>
      <c r="E12" s="258">
        <v>14843676</v>
      </c>
    </row>
    <row r="13" spans="1:6" ht="12.75" customHeight="1">
      <c r="A13" s="96"/>
      <c r="B13" s="18" t="s">
        <v>28</v>
      </c>
      <c r="C13" s="69" t="s">
        <v>111</v>
      </c>
      <c r="D13" s="105">
        <v>20698894</v>
      </c>
      <c r="E13" s="259">
        <v>21738795</v>
      </c>
      <c r="F13" s="23"/>
    </row>
    <row r="14" spans="1:6" ht="12.75" customHeight="1">
      <c r="A14" s="96"/>
      <c r="B14" s="18" t="s">
        <v>67</v>
      </c>
      <c r="C14" s="69" t="s">
        <v>111</v>
      </c>
      <c r="D14" s="105">
        <v>810383</v>
      </c>
      <c r="E14" s="259">
        <v>2015575</v>
      </c>
      <c r="F14" s="23"/>
    </row>
    <row r="15" spans="1:6" ht="12.75" customHeight="1">
      <c r="A15" s="96"/>
      <c r="B15" s="18" t="s">
        <v>68</v>
      </c>
      <c r="C15" s="69"/>
      <c r="D15" s="105">
        <v>1927551</v>
      </c>
      <c r="E15" s="259">
        <v>1438853</v>
      </c>
    </row>
    <row r="16" spans="1:6" ht="12.75" customHeight="1">
      <c r="A16" s="96"/>
      <c r="B16" s="18" t="s">
        <v>140</v>
      </c>
      <c r="C16" s="69" t="s">
        <v>160</v>
      </c>
      <c r="D16" s="105">
        <v>-2433092</v>
      </c>
      <c r="E16" s="259">
        <v>-2788236</v>
      </c>
    </row>
    <row r="17" spans="1:5" ht="12.75" customHeight="1">
      <c r="A17" s="96"/>
      <c r="B17" s="18" t="s">
        <v>69</v>
      </c>
      <c r="C17" s="69" t="s">
        <v>41</v>
      </c>
      <c r="D17" s="105">
        <v>-135320</v>
      </c>
      <c r="E17" s="259">
        <v>267750</v>
      </c>
    </row>
    <row r="18" spans="1:5" ht="12.75" customHeight="1">
      <c r="A18" s="96"/>
      <c r="B18" s="18" t="s">
        <v>30</v>
      </c>
      <c r="C18" s="69"/>
      <c r="D18" s="269">
        <v>-2251046</v>
      </c>
      <c r="E18" s="259">
        <v>-1816166</v>
      </c>
    </row>
    <row r="19" spans="1:5" s="11" customFormat="1" ht="12.75" customHeight="1">
      <c r="A19" s="101"/>
      <c r="B19" s="18" t="s">
        <v>31</v>
      </c>
      <c r="C19" s="69" t="s">
        <v>169</v>
      </c>
      <c r="D19" s="89">
        <v>4776058</v>
      </c>
      <c r="E19" s="259">
        <v>5235893</v>
      </c>
    </row>
    <row r="20" spans="1:5" s="11" customFormat="1" ht="12.75" customHeight="1">
      <c r="A20" s="101"/>
      <c r="B20" s="18" t="s">
        <v>32</v>
      </c>
      <c r="C20" s="69"/>
      <c r="D20" s="270">
        <v>16121</v>
      </c>
      <c r="E20" s="259">
        <v>26244</v>
      </c>
    </row>
    <row r="21" spans="1:5" s="11" customFormat="1" ht="12.75" customHeight="1">
      <c r="A21" s="101"/>
      <c r="B21" s="18" t="s">
        <v>118</v>
      </c>
      <c r="C21" s="69"/>
      <c r="D21" s="270">
        <v>8905</v>
      </c>
      <c r="E21" s="259">
        <v>7494</v>
      </c>
    </row>
    <row r="22" spans="1:5" ht="12.75" customHeight="1">
      <c r="A22" s="101"/>
      <c r="B22" s="18" t="s">
        <v>142</v>
      </c>
      <c r="C22" s="69"/>
      <c r="D22" s="105">
        <v>-802081</v>
      </c>
      <c r="E22" s="259">
        <v>-11282526</v>
      </c>
    </row>
    <row r="23" spans="1:5" ht="12.75" customHeight="1">
      <c r="A23" s="96"/>
      <c r="B23" s="14" t="s">
        <v>70</v>
      </c>
      <c r="C23" s="69"/>
      <c r="D23" s="188">
        <f>+SUM(D24:D29)</f>
        <v>-22599671</v>
      </c>
      <c r="E23" s="257">
        <v>-4672471</v>
      </c>
    </row>
    <row r="24" spans="1:5" ht="12.75" customHeight="1">
      <c r="A24" s="96"/>
      <c r="B24" s="18" t="s">
        <v>3</v>
      </c>
      <c r="C24" s="69"/>
      <c r="D24" s="105">
        <v>-440402</v>
      </c>
      <c r="E24" s="259">
        <v>345486</v>
      </c>
    </row>
    <row r="25" spans="1:5" ht="12.75" customHeight="1">
      <c r="A25" s="96"/>
      <c r="B25" s="18" t="s">
        <v>71</v>
      </c>
      <c r="C25" s="69"/>
      <c r="D25" s="105">
        <v>-14003031</v>
      </c>
      <c r="E25" s="259">
        <v>13301053</v>
      </c>
    </row>
    <row r="26" spans="1:5" ht="12.75" customHeight="1">
      <c r="A26" s="101"/>
      <c r="B26" s="18" t="s">
        <v>72</v>
      </c>
      <c r="C26" s="69"/>
      <c r="D26" s="105">
        <v>-948739</v>
      </c>
      <c r="E26" s="259">
        <v>-3965639</v>
      </c>
    </row>
    <row r="27" spans="1:5" s="11" customFormat="1" ht="12.75" customHeight="1">
      <c r="A27" s="101"/>
      <c r="B27" s="18" t="s">
        <v>73</v>
      </c>
      <c r="C27" s="69"/>
      <c r="D27" s="105">
        <v>-4094054</v>
      </c>
      <c r="E27" s="259">
        <v>-12740621</v>
      </c>
    </row>
    <row r="28" spans="1:5" s="11" customFormat="1" ht="12.75" customHeight="1">
      <c r="A28" s="101"/>
      <c r="B28" s="18" t="s">
        <v>143</v>
      </c>
      <c r="C28" s="69"/>
      <c r="D28" s="105">
        <v>-1427571</v>
      </c>
      <c r="E28" s="259">
        <v>457072</v>
      </c>
    </row>
    <row r="29" spans="1:5" ht="12.75" customHeight="1">
      <c r="A29" s="101"/>
      <c r="B29" s="18" t="s">
        <v>74</v>
      </c>
      <c r="C29" s="69"/>
      <c r="D29" s="105">
        <v>-1685874</v>
      </c>
      <c r="E29" s="259">
        <v>-2069822</v>
      </c>
    </row>
    <row r="30" spans="1:5" ht="12.75" customHeight="1">
      <c r="A30" s="96"/>
      <c r="B30" s="14" t="s">
        <v>75</v>
      </c>
      <c r="C30" s="69"/>
      <c r="D30" s="104">
        <f>+SUM(D31:D34)</f>
        <v>-2169450</v>
      </c>
      <c r="E30" s="257">
        <v>-4197335.1848666696</v>
      </c>
    </row>
    <row r="31" spans="1:5" ht="12.75" customHeight="1">
      <c r="A31" s="96"/>
      <c r="B31" s="18" t="s">
        <v>76</v>
      </c>
      <c r="C31" s="69"/>
      <c r="D31" s="105">
        <v>-4463554</v>
      </c>
      <c r="E31" s="259">
        <v>-5168733.69666667</v>
      </c>
    </row>
    <row r="32" spans="1:5" ht="12.75" customHeight="1">
      <c r="A32" s="96"/>
      <c r="B32" s="18" t="s">
        <v>144</v>
      </c>
      <c r="C32" s="69"/>
      <c r="D32" s="105">
        <v>239943</v>
      </c>
      <c r="E32" s="259">
        <v>49140</v>
      </c>
    </row>
    <row r="33" spans="1:5" ht="12.75" customHeight="1">
      <c r="A33" s="96"/>
      <c r="B33" s="18" t="s">
        <v>77</v>
      </c>
      <c r="C33" s="69"/>
      <c r="D33" s="270">
        <v>1972381</v>
      </c>
      <c r="E33" s="259">
        <v>1832336.53</v>
      </c>
    </row>
    <row r="34" spans="1:5" ht="12.75" customHeight="1">
      <c r="A34" s="96"/>
      <c r="B34" s="18" t="s">
        <v>80</v>
      </c>
      <c r="C34" s="69"/>
      <c r="D34" s="270">
        <v>81780</v>
      </c>
      <c r="E34" s="259">
        <v>-910078.01819999993</v>
      </c>
    </row>
    <row r="35" spans="1:5" ht="12.75" customHeight="1">
      <c r="A35" s="96"/>
      <c r="B35" s="18"/>
      <c r="C35" s="69"/>
      <c r="D35" s="105">
        <v>0</v>
      </c>
      <c r="E35" s="259"/>
    </row>
    <row r="36" spans="1:5" ht="12.75" customHeight="1">
      <c r="A36" s="96"/>
      <c r="B36" s="14" t="s">
        <v>230</v>
      </c>
      <c r="C36" s="69"/>
      <c r="D36" s="191">
        <f>+D37+D44</f>
        <v>-12721038</v>
      </c>
      <c r="E36" s="256">
        <v>-17717873.129999995</v>
      </c>
    </row>
    <row r="37" spans="1:5" ht="12.75" customHeight="1">
      <c r="A37" s="96"/>
      <c r="B37" s="14" t="s">
        <v>78</v>
      </c>
      <c r="C37" s="69"/>
      <c r="D37" s="188">
        <f>+SUM(D38:D43)</f>
        <v>-17426656</v>
      </c>
      <c r="E37" s="257">
        <v>-33703479.129999995</v>
      </c>
    </row>
    <row r="38" spans="1:5" ht="12.75" customHeight="1">
      <c r="A38" s="96"/>
      <c r="B38" s="18" t="s">
        <v>145</v>
      </c>
      <c r="C38" s="69"/>
      <c r="D38" s="105">
        <v>-3334121</v>
      </c>
      <c r="E38" s="259">
        <v>-2730413</v>
      </c>
    </row>
    <row r="39" spans="1:5" ht="12.75" customHeight="1">
      <c r="A39" s="96"/>
      <c r="B39" s="1" t="s">
        <v>244</v>
      </c>
      <c r="C39" s="69"/>
      <c r="D39" s="105">
        <v>-1472209</v>
      </c>
      <c r="E39" s="260" t="s">
        <v>56</v>
      </c>
    </row>
    <row r="40" spans="1:5" ht="12.75" customHeight="1">
      <c r="A40" s="96"/>
      <c r="B40" s="18" t="s">
        <v>6</v>
      </c>
      <c r="C40" s="69"/>
      <c r="D40" s="105">
        <v>-1475166</v>
      </c>
      <c r="E40" s="259">
        <v>-1045199.85</v>
      </c>
    </row>
    <row r="41" spans="1:5" ht="12.75" customHeight="1">
      <c r="A41" s="96"/>
      <c r="B41" s="18" t="s">
        <v>7</v>
      </c>
      <c r="C41" s="69"/>
      <c r="D41" s="105">
        <v>-11092381</v>
      </c>
      <c r="E41" s="259">
        <v>-14722606.439999999</v>
      </c>
    </row>
    <row r="42" spans="1:5" ht="12.75" customHeight="1">
      <c r="A42" s="96"/>
      <c r="B42" s="18" t="s">
        <v>91</v>
      </c>
      <c r="C42" s="69"/>
      <c r="D42" s="89">
        <v>-52779</v>
      </c>
      <c r="E42" s="259">
        <v>-6604398.8399999999</v>
      </c>
    </row>
    <row r="43" spans="1:5" ht="12.75" customHeight="1">
      <c r="A43" s="96"/>
      <c r="B43" s="18" t="s">
        <v>10</v>
      </c>
      <c r="C43" s="69"/>
      <c r="D43" s="74" t="s">
        <v>56</v>
      </c>
      <c r="E43" s="259">
        <v>-8600861</v>
      </c>
    </row>
    <row r="44" spans="1:5" ht="12.75" customHeight="1">
      <c r="A44" s="96"/>
      <c r="B44" s="14" t="s">
        <v>79</v>
      </c>
      <c r="C44" s="69"/>
      <c r="D44" s="188">
        <f>+SUM(D45:D46)</f>
        <v>4705618</v>
      </c>
      <c r="E44" s="257">
        <v>15985606</v>
      </c>
    </row>
    <row r="45" spans="1:5" ht="12.75" customHeight="1">
      <c r="A45" s="96"/>
      <c r="B45" s="18" t="s">
        <v>145</v>
      </c>
      <c r="C45" s="69"/>
      <c r="D45" s="270">
        <v>902</v>
      </c>
      <c r="E45" s="259">
        <v>15985606</v>
      </c>
    </row>
    <row r="46" spans="1:5" ht="12.75" customHeight="1">
      <c r="A46" s="96"/>
      <c r="B46" s="18" t="s">
        <v>10</v>
      </c>
      <c r="C46" s="69"/>
      <c r="D46" s="270">
        <f>1952620+2752096</f>
        <v>4704716</v>
      </c>
      <c r="E46" s="260" t="s">
        <v>56</v>
      </c>
    </row>
    <row r="47" spans="1:5" ht="12.75" customHeight="1">
      <c r="A47" s="96"/>
      <c r="B47" s="18"/>
      <c r="C47" s="69"/>
      <c r="D47" s="89"/>
      <c r="E47" s="259"/>
    </row>
    <row r="48" spans="1:5" ht="12.75" customHeight="1">
      <c r="A48" s="96"/>
      <c r="B48" s="14" t="s">
        <v>81</v>
      </c>
      <c r="C48" s="69"/>
      <c r="D48" s="191">
        <f>+D49+D51+D56</f>
        <v>8541178</v>
      </c>
      <c r="E48" s="256">
        <v>4397108</v>
      </c>
    </row>
    <row r="49" spans="1:5" ht="12.75" customHeight="1">
      <c r="A49" s="96"/>
      <c r="B49" s="14" t="s">
        <v>82</v>
      </c>
      <c r="C49" s="69"/>
      <c r="D49" s="188">
        <f>+D50</f>
        <v>2542049</v>
      </c>
      <c r="E49" s="257">
        <v>9716685</v>
      </c>
    </row>
    <row r="50" spans="1:5" ht="12.75" customHeight="1">
      <c r="A50" s="96"/>
      <c r="B50" s="1" t="s">
        <v>99</v>
      </c>
      <c r="C50" s="69"/>
      <c r="D50" s="89">
        <v>2542049</v>
      </c>
      <c r="E50" s="259">
        <v>9716685</v>
      </c>
    </row>
    <row r="51" spans="1:5" ht="12.75" customHeight="1">
      <c r="A51" s="96"/>
      <c r="B51" s="14" t="s">
        <v>83</v>
      </c>
      <c r="C51" s="69"/>
      <c r="D51" s="266">
        <f>+D52+D54</f>
        <v>6094413</v>
      </c>
      <c r="E51" s="257">
        <v>-5165746</v>
      </c>
    </row>
    <row r="52" spans="1:5" ht="12.75" customHeight="1">
      <c r="A52" s="96"/>
      <c r="B52" s="18" t="s">
        <v>146</v>
      </c>
      <c r="C52" s="69"/>
      <c r="D52" s="89">
        <f>+D53</f>
        <v>30440796</v>
      </c>
      <c r="E52" s="259">
        <v>28700000</v>
      </c>
    </row>
    <row r="53" spans="1:5" ht="12.75" customHeight="1">
      <c r="A53" s="96"/>
      <c r="B53" s="18" t="s">
        <v>147</v>
      </c>
      <c r="C53" s="69"/>
      <c r="D53" s="105">
        <v>30440796</v>
      </c>
      <c r="E53" s="259">
        <v>28700000</v>
      </c>
    </row>
    <row r="54" spans="1:5" ht="12.75" customHeight="1">
      <c r="A54" s="96"/>
      <c r="B54" s="18" t="s">
        <v>148</v>
      </c>
      <c r="C54" s="69"/>
      <c r="D54" s="89">
        <f>+D55</f>
        <v>-24346383</v>
      </c>
      <c r="E54" s="259">
        <v>-33865746</v>
      </c>
    </row>
    <row r="55" spans="1:5" ht="12.75" customHeight="1">
      <c r="A55" s="96"/>
      <c r="B55" s="18" t="s">
        <v>147</v>
      </c>
      <c r="C55" s="69"/>
      <c r="D55" s="105">
        <v>-24346383</v>
      </c>
      <c r="E55" s="259">
        <v>-33865746</v>
      </c>
    </row>
    <row r="56" spans="1:5" s="41" customFormat="1" ht="12.75" customHeight="1">
      <c r="A56" s="96"/>
      <c r="B56" s="14" t="s">
        <v>149</v>
      </c>
      <c r="C56" s="69"/>
      <c r="D56" s="266">
        <v>-95284</v>
      </c>
      <c r="E56" s="257">
        <v>-153831</v>
      </c>
    </row>
    <row r="57" spans="1:5" s="41" customFormat="1" ht="12.75" customHeight="1">
      <c r="A57" s="141"/>
      <c r="B57" s="18"/>
      <c r="C57" s="69"/>
      <c r="D57" s="89"/>
      <c r="E57" s="259"/>
    </row>
    <row r="58" spans="1:5" s="41" customFormat="1" ht="12.75" customHeight="1">
      <c r="A58" s="141"/>
      <c r="B58" s="14" t="s">
        <v>84</v>
      </c>
      <c r="C58" s="69"/>
      <c r="D58" s="119">
        <v>0</v>
      </c>
      <c r="E58" s="261"/>
    </row>
    <row r="59" spans="1:5" s="41" customFormat="1">
      <c r="A59" s="141"/>
      <c r="B59" s="14" t="s">
        <v>85</v>
      </c>
      <c r="C59" s="69"/>
      <c r="D59" s="267">
        <f>+D48+D36+D10</f>
        <v>-7296158</v>
      </c>
      <c r="E59" s="262">
        <v>-5515641.3148666602</v>
      </c>
    </row>
    <row r="60" spans="1:5" s="11" customFormat="1">
      <c r="A60" s="101"/>
      <c r="B60" s="18"/>
      <c r="C60" s="69"/>
      <c r="D60" s="153"/>
      <c r="E60" s="263"/>
    </row>
    <row r="61" spans="1:5" s="11" customFormat="1">
      <c r="A61" s="101"/>
      <c r="B61" s="18" t="s">
        <v>39</v>
      </c>
      <c r="C61" s="69" t="s">
        <v>48</v>
      </c>
      <c r="D61" s="84">
        <v>41091677</v>
      </c>
      <c r="E61" s="264">
        <v>46607318</v>
      </c>
    </row>
    <row r="62" spans="1:5" ht="13.5" thickBot="1">
      <c r="A62" s="14"/>
      <c r="B62" s="56" t="s">
        <v>40</v>
      </c>
      <c r="C62" s="135" t="s">
        <v>48</v>
      </c>
      <c r="D62" s="156">
        <v>33795519</v>
      </c>
      <c r="E62" s="265">
        <v>41091677</v>
      </c>
    </row>
    <row r="63" spans="1:5" s="35" customFormat="1" ht="15">
      <c r="A63" s="38"/>
      <c r="B63" s="18"/>
      <c r="C63" s="71"/>
      <c r="D63" s="39"/>
      <c r="E63" s="39"/>
    </row>
    <row r="64" spans="1:5" ht="14.25" customHeight="1">
      <c r="B64" s="285" t="s">
        <v>236</v>
      </c>
      <c r="C64" s="285"/>
      <c r="D64" s="285"/>
      <c r="E64" s="285"/>
    </row>
    <row r="65" spans="2:5" ht="14.25" customHeight="1">
      <c r="B65" s="285"/>
      <c r="C65" s="285"/>
      <c r="D65" s="285"/>
      <c r="E65" s="285"/>
    </row>
  </sheetData>
  <mergeCells count="4">
    <mergeCell ref="B64:E65"/>
    <mergeCell ref="B1:E1"/>
    <mergeCell ref="B3:E3"/>
    <mergeCell ref="B4:E4"/>
  </mergeCells>
  <printOptions horizontalCentered="1"/>
  <pageMargins left="0.7" right="0.7" top="0.75" bottom="0.75" header="0.3" footer="0.3"/>
  <pageSetup paperSize="9" scale="83" firstPageNumber="5" orientation="portrait" useFirstPageNumber="1" r:id="rId1"/>
  <headerFooter alignWithMargins="0">
    <oddFooter>&amp;R&amp;"Arial,Negrita"&amp;9 5</oddFooter>
  </headerFooter>
  <ignoredErrors>
    <ignoredError sqref="D12 D23 D30 D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DAEMSEngagementItemInfo xmlns="http://schemas.microsoft.com/DAEMSEngagementItemInfoXML">
  <EngagementID>6608</EngagementID>
  <LogicalEMSServerID>8046625255170022453</LogicalEMSServerID>
  <WorkingPaperID>1346285058300011825</WorkingPaperID>
</DAEMSEngagementItemInfo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7B9B2B46-2C75-4424-91B1-B8B38E9B4C28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</vt:lpstr>
      <vt:lpstr>p&amp;l</vt:lpstr>
      <vt:lpstr>SORIE</vt:lpstr>
      <vt:lpstr>SORIE (2)</vt:lpstr>
      <vt:lpstr>FLUJOS_MEMORIA</vt:lpstr>
      <vt:lpstr>'balance '!Área_de_impresión</vt:lpstr>
      <vt:lpstr>FLUJOS_MEMORIA!Área_de_impresión</vt:lpstr>
      <vt:lpstr>'p&amp;l'!Área_de_impresión</vt:lpstr>
      <vt:lpstr>SORIE!Área_de_impresión</vt:lpstr>
      <vt:lpstr>'SORIE (2)'!Área_de_impresión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jbasildo</cp:lastModifiedBy>
  <cp:lastPrinted>2014-04-10T08:47:13Z</cp:lastPrinted>
  <dcterms:created xsi:type="dcterms:W3CDTF">2008-04-02T06:33:37Z</dcterms:created>
  <dcterms:modified xsi:type="dcterms:W3CDTF">2014-09-03T10:57:42Z</dcterms:modified>
</cp:coreProperties>
</file>